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-OTHER\personal\dorofmar\1\00 OGE работа с 2011 01 01\01 ЭкономБюро на OGE2\ЕТО по Челябинской обл\Раскрытие информации\РИ для сайта 24г\01.03.24г\"/>
    </mc:Choice>
  </mc:AlternateContent>
  <bookViews>
    <workbookView xWindow="0" yWindow="0" windowWidth="28800" windowHeight="12435" activeTab="1"/>
  </bookViews>
  <sheets>
    <sheet name="19г.2" sheetId="1" r:id="rId1"/>
    <sheet name="19г.2.." sheetId="2" r:id="rId2"/>
  </sheets>
  <definedNames>
    <definedName name="q" localSheetId="1">#REF!</definedName>
    <definedName name="q">#REF!</definedName>
    <definedName name="qqq" localSheetId="1">#REF!</definedName>
    <definedName name="qqq">#REF!</definedName>
    <definedName name="qwe" localSheetId="1">#REF!</definedName>
    <definedName name="qwe">#REF!</definedName>
    <definedName name="www" localSheetId="1">#REF!</definedName>
    <definedName name="www">#REF!</definedName>
    <definedName name="wwwq" localSheetId="1">#REF!</definedName>
    <definedName name="wwwq">#REF!</definedName>
    <definedName name="дол" localSheetId="1">#REF!</definedName>
    <definedName name="дол">#REF!</definedName>
    <definedName name="ж" localSheetId="1">#REF!</definedName>
    <definedName name="ж">#REF!</definedName>
    <definedName name="Кв" localSheetId="1">#REF!</definedName>
    <definedName name="Кв">#REF!</definedName>
    <definedName name="Кн" localSheetId="1">#REF!</definedName>
    <definedName name="Кн">#REF!</definedName>
    <definedName name="о" localSheetId="1">#REF!</definedName>
    <definedName name="о">#REF!</definedName>
    <definedName name="_xlnm.Print_Area" localSheetId="0">'19г.2'!$A$1:$M$33</definedName>
    <definedName name="_xlnm.Print_Area" localSheetId="1">'19г.2..'!$A$1:$M$33</definedName>
    <definedName name="Рсрi" localSheetId="1">#REF!</definedName>
    <definedName name="Рсрi">#REF!</definedName>
    <definedName name="ыватв" localSheetId="1">#REF!</definedName>
    <definedName name="ыват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K10" i="2"/>
  <c r="L9" i="2"/>
  <c r="K9" i="2"/>
  <c r="I9" i="2"/>
  <c r="D21" i="2"/>
  <c r="H6" i="2"/>
  <c r="C6" i="2"/>
  <c r="L21" i="1"/>
  <c r="H15" i="2" l="1"/>
  <c r="H28" i="2"/>
  <c r="K9" i="1"/>
  <c r="L9" i="1"/>
  <c r="H15" i="1" l="1"/>
  <c r="C15" i="1" l="1"/>
  <c r="K10" i="1" l="1"/>
  <c r="L10" i="1"/>
  <c r="G10" i="1"/>
  <c r="C15" i="2" l="1"/>
  <c r="G10" i="2"/>
  <c r="G9" i="2" s="1"/>
  <c r="F10" i="2"/>
  <c r="F9" i="2" s="1"/>
  <c r="D9" i="1" l="1"/>
  <c r="G9" i="1"/>
  <c r="F10" i="1"/>
  <c r="F9" i="1" s="1"/>
  <c r="G21" i="1" l="1"/>
  <c r="I9" i="1" l="1"/>
  <c r="C18" i="1" l="1"/>
  <c r="I19" i="2" l="1"/>
  <c r="I19" i="1"/>
  <c r="L21" i="2"/>
  <c r="K21" i="2"/>
  <c r="I21" i="2"/>
  <c r="G21" i="2"/>
  <c r="F21" i="2"/>
  <c r="H22" i="2"/>
  <c r="H20" i="2"/>
  <c r="H18" i="2"/>
  <c r="H16" i="2"/>
  <c r="H14" i="2"/>
  <c r="H12" i="2"/>
  <c r="H10" i="2"/>
  <c r="C28" i="2"/>
  <c r="C22" i="2"/>
  <c r="C20" i="2"/>
  <c r="C18" i="2"/>
  <c r="C14" i="2"/>
  <c r="C12" i="2"/>
  <c r="C10" i="2"/>
  <c r="K21" i="1"/>
  <c r="I21" i="1"/>
  <c r="H28" i="1"/>
  <c r="H22" i="1"/>
  <c r="H20" i="1"/>
  <c r="H18" i="1"/>
  <c r="H16" i="1"/>
  <c r="H14" i="1"/>
  <c r="H12" i="1"/>
  <c r="H10" i="1"/>
  <c r="H21" i="1" l="1"/>
  <c r="H9" i="1" s="1"/>
  <c r="H19" i="1" s="1"/>
  <c r="H21" i="2"/>
  <c r="H9" i="2" s="1"/>
  <c r="H19" i="2" s="1"/>
  <c r="C21" i="2"/>
  <c r="C28" i="1"/>
  <c r="F21" i="1"/>
  <c r="D19" i="1"/>
  <c r="C20" i="1"/>
  <c r="C9" i="1" s="1"/>
  <c r="C16" i="1"/>
  <c r="C14" i="1"/>
  <c r="C12" i="1"/>
  <c r="C9" i="2" l="1"/>
  <c r="C19" i="2" s="1"/>
  <c r="L19" i="2"/>
  <c r="K19" i="2"/>
  <c r="G19" i="2"/>
  <c r="F19" i="2"/>
  <c r="D21" i="1"/>
  <c r="C22" i="1"/>
  <c r="L19" i="1"/>
  <c r="K19" i="1"/>
  <c r="G19" i="1"/>
  <c r="F19" i="1"/>
  <c r="C10" i="1"/>
  <c r="C21" i="1" l="1"/>
  <c r="C19" i="1" l="1"/>
  <c r="C16" i="2"/>
  <c r="D9" i="2"/>
  <c r="D19" i="2" s="1"/>
</calcChain>
</file>

<file path=xl/sharedStrings.xml><?xml version="1.0" encoding="utf-8"?>
<sst xmlns="http://schemas.openxmlformats.org/spreadsheetml/2006/main" count="94" uniqueCount="50">
  <si>
    <t>Таблица П1.4</t>
  </si>
  <si>
    <t>Баланс электрической энергии по сетям ВН, СН1, СН11 и НН</t>
  </si>
  <si>
    <t>ООО «ЭТС»</t>
  </si>
  <si>
    <t>(млн. кВт·ч)</t>
  </si>
  <si>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</si>
  <si>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</si>
  <si>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</si>
  <si>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</si>
  <si>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</si>
  <si>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</si>
  <si>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</si>
  <si>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</si>
  <si>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</si>
  <si>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</si>
  <si>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</si>
  <si>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СН I</t>
  </si>
  <si>
    <t>СН II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</si>
  <si>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</si>
  <si>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</si>
  <si>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</si>
  <si>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</si>
  <si>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</si>
  <si>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</si>
  <si>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</si>
  <si>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</si>
  <si>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</si>
  <si>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</si>
  <si>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</si>
  <si>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</si>
  <si>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</si>
  <si>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</si>
  <si>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</si>
  <si>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</si>
  <si>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</si>
  <si>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</si>
  <si>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</si>
  <si>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</si>
  <si>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</si>
  <si>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</si>
  <si>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</si>
  <si>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Таблица П1.5</t>
  </si>
  <si>
    <t>Электрическая мощность по диапазонам напряжения ООО «ЭТС»</t>
  </si>
  <si>
    <t>(МВт)</t>
  </si>
  <si>
    <t>Поступление мощности в сеть, всего</t>
  </si>
  <si>
    <t>Потери мощности в сети</t>
  </si>
  <si>
    <t>Расход 
на производственные и хозяйственные нужды</t>
  </si>
  <si>
    <t xml:space="preserve">\            </t>
  </si>
  <si>
    <t>поступление мощности
от других организаций</t>
  </si>
  <si>
    <t>Факт - 2023 год</t>
  </si>
  <si>
    <t>План - 2024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</si>
</sst>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right" vertical="top"/>
    </xf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1" fillId="0" borderId="0" xfId="1" applyNumberFormat="1" applyBorder="1"/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0" fontId="4" fillId="0" borderId="0" xfId="1" applyFont="1"/>
    <xf numFmtId="0" fontId="6" fillId="0" borderId="0" xfId="1" applyFont="1"/>
    <xf numFmtId="0" fontId="2" fillId="0" borderId="10" xfId="1" applyFont="1" applyBorder="1" applyAlignment="1">
      <alignment horizontal="center"/>
    </xf>
    <xf numFmtId="49" fontId="2" fillId="0" borderId="11" xfId="1" applyNumberFormat="1" applyFont="1" applyBorder="1" applyAlignment="1">
      <alignment horizontal="center" vertical="top"/>
    </xf>
    <xf numFmtId="164" fontId="5" fillId="0" borderId="10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/>
    </xf>
    <xf numFmtId="49" fontId="2" fillId="0" borderId="12" xfId="1" applyNumberFormat="1" applyFont="1" applyBorder="1" applyAlignment="1">
      <alignment horizontal="center"/>
    </xf>
    <xf numFmtId="49" fontId="2" fillId="0" borderId="9" xfId="1" applyNumberFormat="1" applyFont="1" applyBorder="1" applyAlignment="1">
      <alignment horizontal="center"/>
    </xf>
    <xf numFmtId="49" fontId="2" fillId="0" borderId="15" xfId="1" applyNumberFormat="1" applyFont="1" applyBorder="1" applyAlignment="1">
      <alignment horizontal="center" vertical="top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164" fontId="5" fillId="0" borderId="4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left" wrapText="1"/>
    </xf>
    <xf numFmtId="0" fontId="2" fillId="0" borderId="21" xfId="1" applyFont="1" applyBorder="1"/>
    <xf numFmtId="0" fontId="2" fillId="0" borderId="22" xfId="1" applyFont="1" applyBorder="1" applyAlignment="1">
      <alignment wrapText="1"/>
    </xf>
    <xf numFmtId="0" fontId="2" fillId="0" borderId="23" xfId="1" applyFont="1" applyBorder="1" applyAlignment="1">
      <alignment horizontal="left" wrapText="1"/>
    </xf>
    <xf numFmtId="0" fontId="2" fillId="0" borderId="15" xfId="1" applyFont="1" applyBorder="1" applyAlignment="1">
      <alignment horizontal="center"/>
    </xf>
    <xf numFmtId="165" fontId="2" fillId="0" borderId="16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/>
    </xf>
    <xf numFmtId="49" fontId="2" fillId="0" borderId="9" xfId="1" applyNumberFormat="1" applyFont="1" applyBorder="1" applyAlignment="1">
      <alignment horizontal="center" vertical="top"/>
    </xf>
    <xf numFmtId="0" fontId="2" fillId="0" borderId="22" xfId="1" applyFont="1" applyBorder="1" applyAlignment="1">
      <alignment horizontal="left" wrapText="1"/>
    </xf>
    <xf numFmtId="0" fontId="2" fillId="0" borderId="23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5" fillId="0" borderId="26" xfId="1" applyNumberFormat="1" applyFont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165" fontId="2" fillId="0" borderId="17" xfId="1" applyNumberFormat="1" applyFont="1" applyBorder="1" applyAlignment="1">
      <alignment horizontal="center" vertical="center"/>
    </xf>
    <xf numFmtId="164" fontId="5" fillId="0" borderId="27" xfId="1" applyNumberFormat="1" applyFont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6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1" fillId="0" borderId="0" xfId="1" applyNumberFormat="1" applyFill="1" applyBorder="1"/>
    <xf numFmtId="164" fontId="5" fillId="0" borderId="4" xfId="1" applyNumberFormat="1" applyFont="1" applyFill="1" applyBorder="1" applyAlignment="1">
      <alignment horizontal="center" vertical="center"/>
    </xf>
    <xf numFmtId="164" fontId="5" fillId="0" borderId="20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center" vertical="center"/>
    </xf>
    <xf numFmtId="164" fontId="5" fillId="0" borderId="17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164" fontId="5" fillId="0" borderId="27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164" fontId="5" fillId="0" borderId="32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19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29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34"/>
  <sheetViews>
    <sheetView view="pageBreakPreview" topLeftCell="A5" zoomScale="120" zoomScaleNormal="100" zoomScaleSheetLayoutView="120" workbookViewId="0">
      <selection activeCell="K26" sqref="K26"/>
    </sheetView>
  </sheetViews>
  <sheetFormatPr defaultRowHeight="15" x14ac:dyDescent="0.25"/>
  <cols>
    <col min="1" max="1" width="4.7109375" style="1" customWidth="1"/>
    <col min="2" max="2" width="33" style="1" customWidth="1"/>
    <col min="3" max="8" width="9.28515625" style="1" customWidth="1"/>
    <col min="9" max="9" width="8.7109375" style="1" customWidth="1"/>
    <col min="10" max="12" width="8.140625" style="1" customWidth="1"/>
    <col min="13" max="13" width="10.42578125" style="1" customWidth="1"/>
    <col min="14" max="16384" width="9.140625" style="1"/>
  </cols>
  <sheetData>
    <row r="1" spans="1:13" x14ac:dyDescent="0.25">
      <c r="L1" s="2" t="s">
        <v>0</v>
      </c>
    </row>
    <row r="2" spans="1:13" ht="9" customHeight="1" x14ac:dyDescent="0.25"/>
    <row r="3" spans="1:13" ht="16.5" x14ac:dyDescent="0.2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3"/>
    </row>
    <row r="4" spans="1:13" ht="15.75" x14ac:dyDescent="0.25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4"/>
    </row>
    <row r="5" spans="1:13" ht="20.25" customHeight="1" thickBot="1" x14ac:dyDescent="0.3">
      <c r="L5" s="5" t="s">
        <v>3</v>
      </c>
    </row>
    <row r="6" spans="1:13" ht="15.75" thickBot="1" x14ac:dyDescent="0.3">
      <c r="A6" s="76" t="s">
        <v>4</v>
      </c>
      <c r="B6" s="78" t="s">
        <v>5</v>
      </c>
      <c r="C6" s="83" t="s">
        <v>48</v>
      </c>
      <c r="D6" s="84"/>
      <c r="E6" s="84"/>
      <c r="F6" s="84"/>
      <c r="G6" s="84"/>
      <c r="H6" s="80" t="s">
        <v>49</v>
      </c>
      <c r="I6" s="81"/>
      <c r="J6" s="81"/>
      <c r="K6" s="81"/>
      <c r="L6" s="82"/>
      <c r="M6" s="6"/>
    </row>
    <row r="7" spans="1:13" x14ac:dyDescent="0.25">
      <c r="A7" s="77"/>
      <c r="B7" s="79"/>
      <c r="C7" s="61" t="s">
        <v>6</v>
      </c>
      <c r="D7" s="62" t="s">
        <v>7</v>
      </c>
      <c r="E7" s="62" t="s">
        <v>8</v>
      </c>
      <c r="F7" s="62" t="s">
        <v>9</v>
      </c>
      <c r="G7" s="63" t="s">
        <v>10</v>
      </c>
      <c r="H7" s="64" t="s">
        <v>6</v>
      </c>
      <c r="I7" s="62" t="s">
        <v>7</v>
      </c>
      <c r="J7" s="62" t="s">
        <v>8</v>
      </c>
      <c r="K7" s="62" t="s">
        <v>9</v>
      </c>
      <c r="L7" s="65" t="s">
        <v>10</v>
      </c>
      <c r="M7" s="6"/>
    </row>
    <row r="8" spans="1:13" ht="15.75" thickBot="1" x14ac:dyDescent="0.3">
      <c r="A8" s="29">
        <v>1</v>
      </c>
      <c r="B8" s="35">
        <v>2</v>
      </c>
      <c r="C8" s="36">
        <v>3</v>
      </c>
      <c r="D8" s="22">
        <v>4</v>
      </c>
      <c r="E8" s="22">
        <v>5</v>
      </c>
      <c r="F8" s="22">
        <v>6</v>
      </c>
      <c r="G8" s="37">
        <v>7</v>
      </c>
      <c r="H8" s="29">
        <v>8</v>
      </c>
      <c r="I8" s="22">
        <v>9</v>
      </c>
      <c r="J8" s="22">
        <v>10</v>
      </c>
      <c r="K8" s="22">
        <v>11</v>
      </c>
      <c r="L8" s="23">
        <v>12</v>
      </c>
      <c r="M8" s="6"/>
    </row>
    <row r="9" spans="1:13" ht="30" x14ac:dyDescent="0.25">
      <c r="A9" s="33">
        <v>1</v>
      </c>
      <c r="B9" s="34" t="s">
        <v>11</v>
      </c>
      <c r="C9" s="42">
        <f>C18+C20+C21</f>
        <v>336.392</v>
      </c>
      <c r="D9" s="43">
        <f>D10+D15+D16+D17</f>
        <v>318.18299999999999</v>
      </c>
      <c r="E9" s="43"/>
      <c r="F9" s="43">
        <f>F10+F15+F16+F17</f>
        <v>76.999000000000009</v>
      </c>
      <c r="G9" s="43">
        <f>G10+G15+G16+G17</f>
        <v>0.53200000000000003</v>
      </c>
      <c r="H9" s="42">
        <f>H18+H20+H21</f>
        <v>357.10300000000001</v>
      </c>
      <c r="I9" s="38">
        <f>I16</f>
        <v>281.21800000000002</v>
      </c>
      <c r="J9" s="38"/>
      <c r="K9" s="38">
        <f>K10+K15+K16+K17</f>
        <v>87.522000000000006</v>
      </c>
      <c r="L9" s="41">
        <f>L10+L15+L16+L17</f>
        <v>2.4626000000000001</v>
      </c>
      <c r="M9" s="9"/>
    </row>
    <row r="10" spans="1:13" x14ac:dyDescent="0.25">
      <c r="A10" s="18" t="s">
        <v>12</v>
      </c>
      <c r="B10" s="25" t="s">
        <v>13</v>
      </c>
      <c r="C10" s="44">
        <f>SUM(D10:G10)</f>
        <v>59.322000000000003</v>
      </c>
      <c r="D10" s="45"/>
      <c r="E10" s="45"/>
      <c r="F10" s="45">
        <f>F12</f>
        <v>58.79</v>
      </c>
      <c r="G10" s="46">
        <f>G14</f>
        <v>0.53200000000000003</v>
      </c>
      <c r="H10" s="44">
        <f>SUM(I10:L10)</f>
        <v>71.9846</v>
      </c>
      <c r="I10" s="8"/>
      <c r="J10" s="8"/>
      <c r="K10" s="8">
        <f>K12</f>
        <v>69.522000000000006</v>
      </c>
      <c r="L10" s="17">
        <f>L14</f>
        <v>2.4626000000000001</v>
      </c>
      <c r="M10" s="9"/>
    </row>
    <row r="11" spans="1:13" x14ac:dyDescent="0.25">
      <c r="A11" s="18"/>
      <c r="B11" s="25" t="s">
        <v>14</v>
      </c>
      <c r="C11" s="44"/>
      <c r="D11" s="45"/>
      <c r="E11" s="45"/>
      <c r="F11" s="45"/>
      <c r="G11" s="46"/>
      <c r="H11" s="44"/>
      <c r="I11" s="8"/>
      <c r="J11" s="8"/>
      <c r="K11" s="8"/>
      <c r="L11" s="17"/>
      <c r="M11" s="9"/>
    </row>
    <row r="12" spans="1:13" x14ac:dyDescent="0.25">
      <c r="A12" s="18"/>
      <c r="B12" s="25" t="s">
        <v>7</v>
      </c>
      <c r="C12" s="44">
        <f>SUM(D12:G12)</f>
        <v>58.79</v>
      </c>
      <c r="D12" s="45"/>
      <c r="E12" s="45"/>
      <c r="F12" s="45">
        <v>58.79</v>
      </c>
      <c r="G12" s="46"/>
      <c r="H12" s="44">
        <f>SUM(I12:L12)</f>
        <v>69.522000000000006</v>
      </c>
      <c r="I12" s="8"/>
      <c r="J12" s="8"/>
      <c r="K12" s="8">
        <v>69.522000000000006</v>
      </c>
      <c r="L12" s="17"/>
      <c r="M12" s="9"/>
    </row>
    <row r="13" spans="1:13" x14ac:dyDescent="0.25">
      <c r="A13" s="18"/>
      <c r="B13" s="25" t="s">
        <v>15</v>
      </c>
      <c r="C13" s="44"/>
      <c r="D13" s="45"/>
      <c r="E13" s="45"/>
      <c r="F13" s="45"/>
      <c r="G13" s="46"/>
      <c r="H13" s="44"/>
      <c r="I13" s="8"/>
      <c r="J13" s="8"/>
      <c r="K13" s="8"/>
      <c r="L13" s="17"/>
      <c r="M13" s="9"/>
    </row>
    <row r="14" spans="1:13" x14ac:dyDescent="0.25">
      <c r="A14" s="18"/>
      <c r="B14" s="25" t="s">
        <v>16</v>
      </c>
      <c r="C14" s="44">
        <f>SUM(D14:G14)</f>
        <v>0.53200000000000003</v>
      </c>
      <c r="D14" s="45"/>
      <c r="E14" s="45"/>
      <c r="F14" s="45"/>
      <c r="G14" s="46">
        <v>0.53200000000000003</v>
      </c>
      <c r="H14" s="44">
        <f>SUM(I14:L14)</f>
        <v>2.4626000000000001</v>
      </c>
      <c r="I14" s="8"/>
      <c r="J14" s="8"/>
      <c r="K14" s="8"/>
      <c r="L14" s="17">
        <v>2.4626000000000001</v>
      </c>
      <c r="M14" s="9"/>
    </row>
    <row r="15" spans="1:13" x14ac:dyDescent="0.25">
      <c r="A15" s="18" t="s">
        <v>17</v>
      </c>
      <c r="B15" s="25" t="s">
        <v>18</v>
      </c>
      <c r="C15" s="44">
        <f>SUM(D15:G15)</f>
        <v>16.914000000000001</v>
      </c>
      <c r="D15" s="45"/>
      <c r="E15" s="45"/>
      <c r="F15" s="45">
        <v>16.914000000000001</v>
      </c>
      <c r="G15" s="46"/>
      <c r="H15" s="44">
        <f>SUM(I15:L15)</f>
        <v>18</v>
      </c>
      <c r="I15" s="8"/>
      <c r="J15" s="8"/>
      <c r="K15" s="8">
        <v>18</v>
      </c>
      <c r="L15" s="17"/>
      <c r="M15" s="9"/>
    </row>
    <row r="16" spans="1:13" ht="27.75" customHeight="1" x14ac:dyDescent="0.25">
      <c r="A16" s="16" t="s">
        <v>19</v>
      </c>
      <c r="B16" s="25" t="s">
        <v>20</v>
      </c>
      <c r="C16" s="44">
        <f>SUM(D16:G16)</f>
        <v>319.47800000000001</v>
      </c>
      <c r="D16" s="45">
        <v>318.18299999999999</v>
      </c>
      <c r="E16" s="45"/>
      <c r="F16" s="45">
        <v>1.2949999999999999</v>
      </c>
      <c r="G16" s="46"/>
      <c r="H16" s="44">
        <f>SUM(I16:L16)</f>
        <v>281.21800000000002</v>
      </c>
      <c r="I16" s="8">
        <v>281.21800000000002</v>
      </c>
      <c r="J16" s="8"/>
      <c r="K16" s="8"/>
      <c r="L16" s="17"/>
      <c r="M16" s="9"/>
    </row>
    <row r="17" spans="1:13" ht="24.75" customHeight="1" x14ac:dyDescent="0.25">
      <c r="A17" s="16" t="s">
        <v>21</v>
      </c>
      <c r="B17" s="25" t="s">
        <v>22</v>
      </c>
      <c r="C17" s="44"/>
      <c r="D17" s="47"/>
      <c r="E17" s="45"/>
      <c r="F17" s="47"/>
      <c r="G17" s="46"/>
      <c r="H17" s="44"/>
      <c r="I17" s="10"/>
      <c r="J17" s="8"/>
      <c r="K17" s="10"/>
      <c r="L17" s="17"/>
      <c r="M17" s="9"/>
    </row>
    <row r="18" spans="1:13" x14ac:dyDescent="0.25">
      <c r="A18" s="18" t="s">
        <v>23</v>
      </c>
      <c r="B18" s="25" t="s">
        <v>24</v>
      </c>
      <c r="C18" s="44">
        <f>SUM(D18:G18)</f>
        <v>5.0409999999999995</v>
      </c>
      <c r="D18" s="45">
        <v>3.9359999999999999</v>
      </c>
      <c r="E18" s="45"/>
      <c r="F18" s="45">
        <v>1.095</v>
      </c>
      <c r="G18" s="46">
        <v>0.01</v>
      </c>
      <c r="H18" s="44">
        <f>SUM(I18:L18)</f>
        <v>7.7709999999999999</v>
      </c>
      <c r="I18" s="8">
        <v>6.306</v>
      </c>
      <c r="J18" s="8"/>
      <c r="K18" s="8">
        <v>1.45</v>
      </c>
      <c r="L18" s="17">
        <v>1.4999999999999999E-2</v>
      </c>
      <c r="M18" s="11"/>
    </row>
    <row r="19" spans="1:13" x14ac:dyDescent="0.25">
      <c r="A19" s="18"/>
      <c r="B19" s="25" t="s">
        <v>25</v>
      </c>
      <c r="C19" s="44">
        <f>(C18/C9)*100</f>
        <v>1.4985493115175152</v>
      </c>
      <c r="D19" s="48">
        <f t="shared" ref="D19:L19" si="0">(D18/D9)*100</f>
        <v>1.2370239767680864</v>
      </c>
      <c r="E19" s="48"/>
      <c r="F19" s="48">
        <f t="shared" si="0"/>
        <v>1.4220963908622188</v>
      </c>
      <c r="G19" s="49">
        <f t="shared" si="0"/>
        <v>1.8796992481203008</v>
      </c>
      <c r="H19" s="44">
        <f>(H18/H9)*100</f>
        <v>2.1761228553106529</v>
      </c>
      <c r="I19" s="24">
        <f t="shared" si="0"/>
        <v>2.2423884673100583</v>
      </c>
      <c r="J19" s="24"/>
      <c r="K19" s="24">
        <f t="shared" si="0"/>
        <v>1.656726308813784</v>
      </c>
      <c r="L19" s="39">
        <f t="shared" si="0"/>
        <v>0.60911232031186546</v>
      </c>
      <c r="M19" s="9"/>
    </row>
    <row r="20" spans="1:13" ht="40.5" customHeight="1" x14ac:dyDescent="0.25">
      <c r="A20" s="16" t="s">
        <v>26</v>
      </c>
      <c r="B20" s="25" t="s">
        <v>27</v>
      </c>
      <c r="C20" s="44">
        <f>SUM(D20:G20)</f>
        <v>0.10100000000000001</v>
      </c>
      <c r="D20" s="45"/>
      <c r="E20" s="45"/>
      <c r="F20" s="45">
        <v>0.10100000000000001</v>
      </c>
      <c r="G20" s="46"/>
      <c r="H20" s="44">
        <f>SUM(I20:L20)</f>
        <v>0.61199999999999999</v>
      </c>
      <c r="I20" s="8">
        <v>0.30599999999999999</v>
      </c>
      <c r="J20" s="8"/>
      <c r="K20" s="8">
        <v>0.30599999999999999</v>
      </c>
      <c r="L20" s="17"/>
      <c r="M20" s="9"/>
    </row>
    <row r="21" spans="1:13" x14ac:dyDescent="0.25">
      <c r="A21" s="18" t="s">
        <v>28</v>
      </c>
      <c r="B21" s="25" t="s">
        <v>29</v>
      </c>
      <c r="C21" s="44">
        <f>C22+C28</f>
        <v>331.25</v>
      </c>
      <c r="D21" s="45">
        <f>SUM(D22:D28)</f>
        <v>255.45699999999999</v>
      </c>
      <c r="E21" s="45"/>
      <c r="F21" s="45">
        <f t="shared" ref="F21:G21" si="1">SUM(F22:F28)</f>
        <v>75.270999999999987</v>
      </c>
      <c r="G21" s="46">
        <f t="shared" si="1"/>
        <v>0.52200000000000002</v>
      </c>
      <c r="H21" s="44">
        <f>H22+H28</f>
        <v>348.72</v>
      </c>
      <c r="I21" s="8">
        <f>SUM(I22:I28)</f>
        <v>269.75400000000002</v>
      </c>
      <c r="J21" s="8"/>
      <c r="K21" s="8">
        <f t="shared" ref="K21:L21" si="2">SUM(K22:K28)</f>
        <v>78.306000000000012</v>
      </c>
      <c r="L21" s="17">
        <f t="shared" si="2"/>
        <v>0.66</v>
      </c>
      <c r="M21" s="12"/>
    </row>
    <row r="22" spans="1:13" ht="15" customHeight="1" x14ac:dyDescent="0.25">
      <c r="A22" s="19"/>
      <c r="B22" s="26" t="s">
        <v>30</v>
      </c>
      <c r="C22" s="68">
        <f>SUM(D22:G23)</f>
        <v>160.495</v>
      </c>
      <c r="D22" s="85">
        <v>119.71</v>
      </c>
      <c r="E22" s="85"/>
      <c r="F22" s="85">
        <v>40.784999999999997</v>
      </c>
      <c r="G22" s="87"/>
      <c r="H22" s="68">
        <f>SUM(I22:L23)</f>
        <v>166.54000000000002</v>
      </c>
      <c r="I22" s="70">
        <v>124.346</v>
      </c>
      <c r="J22" s="70"/>
      <c r="K22" s="70">
        <v>42.194000000000003</v>
      </c>
      <c r="L22" s="72"/>
      <c r="M22" s="67"/>
    </row>
    <row r="23" spans="1:13" ht="15" customHeight="1" x14ac:dyDescent="0.25">
      <c r="A23" s="20" t="s">
        <v>31</v>
      </c>
      <c r="B23" s="27" t="s">
        <v>32</v>
      </c>
      <c r="C23" s="69"/>
      <c r="D23" s="86"/>
      <c r="E23" s="86"/>
      <c r="F23" s="86"/>
      <c r="G23" s="88"/>
      <c r="H23" s="69"/>
      <c r="I23" s="71"/>
      <c r="J23" s="71"/>
      <c r="K23" s="71"/>
      <c r="L23" s="73"/>
      <c r="M23" s="67"/>
    </row>
    <row r="24" spans="1:13" x14ac:dyDescent="0.25">
      <c r="A24" s="18"/>
      <c r="B24" s="25" t="s">
        <v>33</v>
      </c>
      <c r="C24" s="50"/>
      <c r="D24" s="51"/>
      <c r="E24" s="51"/>
      <c r="F24" s="51"/>
      <c r="G24" s="52"/>
      <c r="H24" s="50"/>
      <c r="I24" s="7"/>
      <c r="J24" s="7"/>
      <c r="K24" s="7"/>
      <c r="L24" s="15"/>
      <c r="M24" s="9"/>
    </row>
    <row r="25" spans="1:13" ht="26.25" customHeight="1" x14ac:dyDescent="0.25">
      <c r="A25" s="16"/>
      <c r="B25" s="25" t="s">
        <v>34</v>
      </c>
      <c r="C25" s="50"/>
      <c r="D25" s="51"/>
      <c r="E25" s="51"/>
      <c r="F25" s="51"/>
      <c r="G25" s="52"/>
      <c r="H25" s="50"/>
      <c r="I25" s="7"/>
      <c r="J25" s="7"/>
      <c r="K25" s="7"/>
      <c r="L25" s="15"/>
      <c r="M25" s="12"/>
    </row>
    <row r="26" spans="1:13" x14ac:dyDescent="0.25">
      <c r="A26" s="18"/>
      <c r="B26" s="25" t="s">
        <v>35</v>
      </c>
      <c r="C26" s="50"/>
      <c r="D26" s="51"/>
      <c r="E26" s="51"/>
      <c r="F26" s="51"/>
      <c r="G26" s="52"/>
      <c r="H26" s="50"/>
      <c r="I26" s="7"/>
      <c r="J26" s="7"/>
      <c r="K26" s="7"/>
      <c r="L26" s="15"/>
      <c r="M26" s="12"/>
    </row>
    <row r="27" spans="1:13" x14ac:dyDescent="0.25">
      <c r="A27" s="18" t="s">
        <v>36</v>
      </c>
      <c r="B27" s="25" t="s">
        <v>37</v>
      </c>
      <c r="C27" s="50"/>
      <c r="D27" s="51"/>
      <c r="E27" s="51"/>
      <c r="F27" s="51"/>
      <c r="G27" s="52"/>
      <c r="H27" s="50"/>
      <c r="I27" s="7"/>
      <c r="J27" s="7"/>
      <c r="K27" s="7"/>
      <c r="L27" s="15"/>
      <c r="M27" s="12"/>
    </row>
    <row r="28" spans="1:13" ht="27" customHeight="1" thickBot="1" x14ac:dyDescent="0.3">
      <c r="A28" s="21" t="s">
        <v>38</v>
      </c>
      <c r="B28" s="28" t="s">
        <v>39</v>
      </c>
      <c r="C28" s="53">
        <f>SUM(D28:G28)</f>
        <v>170.755</v>
      </c>
      <c r="D28" s="54">
        <v>135.74700000000001</v>
      </c>
      <c r="E28" s="54"/>
      <c r="F28" s="54">
        <v>34.485999999999997</v>
      </c>
      <c r="G28" s="55">
        <v>0.52200000000000002</v>
      </c>
      <c r="H28" s="53">
        <f>SUM(I28:L28)</f>
        <v>182.17999999999998</v>
      </c>
      <c r="I28" s="30">
        <v>145.40799999999999</v>
      </c>
      <c r="J28" s="31"/>
      <c r="K28" s="30">
        <v>36.112000000000002</v>
      </c>
      <c r="L28" s="40">
        <v>0.66</v>
      </c>
      <c r="M28" s="12"/>
    </row>
    <row r="31" spans="1:13" s="13" customFormat="1" ht="15.75" x14ac:dyDescent="0.25">
      <c r="B31" s="14"/>
      <c r="C31" s="14"/>
      <c r="D31" s="14"/>
      <c r="E31" s="14"/>
      <c r="F31" s="14"/>
      <c r="G31" s="14"/>
      <c r="H31" s="14"/>
      <c r="I31" s="14"/>
      <c r="J31" s="14"/>
    </row>
    <row r="134" spans="5:5" x14ac:dyDescent="0.25">
      <c r="E134" s="1" t="s">
        <v>46</v>
      </c>
    </row>
  </sheetData>
  <mergeCells count="17">
    <mergeCell ref="C22:C23"/>
    <mergeCell ref="A3:L3"/>
    <mergeCell ref="A4:L4"/>
    <mergeCell ref="A6:A7"/>
    <mergeCell ref="B6:B7"/>
    <mergeCell ref="H6:L6"/>
    <mergeCell ref="C6:G6"/>
    <mergeCell ref="D22:D23"/>
    <mergeCell ref="E22:E23"/>
    <mergeCell ref="F22:F23"/>
    <mergeCell ref="G22:G23"/>
    <mergeCell ref="M22:M23"/>
    <mergeCell ref="H22:H23"/>
    <mergeCell ref="I22:I23"/>
    <mergeCell ref="J22:J23"/>
    <mergeCell ref="K22:K23"/>
    <mergeCell ref="L22:L23"/>
  </mergeCells>
  <pageMargins left="0.39370078740157483" right="0" top="0" bottom="0" header="0.19685039370078741" footer="0.19685039370078741"/>
  <pageSetup paperSize="9" scale="99" fitToWidth="0" orientation="landscape" r:id="rId1"/>
  <headerFooter alignWithMargins="0">
    <oddHeader>&amp;R&amp;"Times New Roman,обычный"&amp;12Приложение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2"/>
  <sheetViews>
    <sheetView tabSelected="1" view="pageBreakPreview" topLeftCell="A4" zoomScale="120" zoomScaleNormal="100" zoomScaleSheetLayoutView="120" workbookViewId="0">
      <selection activeCell="D28" sqref="D28"/>
    </sheetView>
  </sheetViews>
  <sheetFormatPr defaultRowHeight="15" x14ac:dyDescent="0.25"/>
  <cols>
    <col min="1" max="1" width="5.42578125" style="1" customWidth="1"/>
    <col min="2" max="2" width="38.28515625" style="1" customWidth="1"/>
    <col min="3" max="7" width="7.5703125" style="1" customWidth="1"/>
    <col min="8" max="8" width="10.42578125" style="1" customWidth="1"/>
    <col min="9" max="9" width="8.85546875" style="1" customWidth="1"/>
    <col min="10" max="10" width="8" style="1" customWidth="1"/>
    <col min="11" max="11" width="8.7109375" style="1" customWidth="1"/>
    <col min="12" max="12" width="8.85546875" style="1" customWidth="1"/>
    <col min="13" max="13" width="11.5703125" style="1" customWidth="1"/>
    <col min="14" max="16384" width="9.140625" style="1"/>
  </cols>
  <sheetData>
    <row r="1" spans="1:13" x14ac:dyDescent="0.25">
      <c r="L1" s="2" t="s">
        <v>40</v>
      </c>
    </row>
    <row r="3" spans="1:13" ht="16.5" x14ac:dyDescent="0.25">
      <c r="A3" s="74" t="s">
        <v>41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3"/>
    </row>
    <row r="4" spans="1:13" ht="15.7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0.25" customHeight="1" thickBot="1" x14ac:dyDescent="0.3">
      <c r="L5" s="5" t="s">
        <v>42</v>
      </c>
    </row>
    <row r="6" spans="1:13" ht="15" customHeight="1" thickBot="1" x14ac:dyDescent="0.3">
      <c r="A6" s="76" t="s">
        <v>4</v>
      </c>
      <c r="B6" s="78" t="s">
        <v>5</v>
      </c>
      <c r="C6" s="83" t="str">
        <f>'19г.2'!C6:G6</f>
        <v>Факт - 2023 год</v>
      </c>
      <c r="D6" s="84"/>
      <c r="E6" s="84"/>
      <c r="F6" s="84"/>
      <c r="G6" s="84"/>
      <c r="H6" s="80" t="str">
        <f>'19г.2'!H6:L6</f>
        <v>План - 2024 год</v>
      </c>
      <c r="I6" s="81"/>
      <c r="J6" s="81"/>
      <c r="K6" s="81"/>
      <c r="L6" s="82"/>
      <c r="M6" s="6"/>
    </row>
    <row r="7" spans="1:13" x14ac:dyDescent="0.25">
      <c r="A7" s="77"/>
      <c r="B7" s="79"/>
      <c r="C7" s="64" t="s">
        <v>6</v>
      </c>
      <c r="D7" s="62" t="s">
        <v>7</v>
      </c>
      <c r="E7" s="62" t="s">
        <v>8</v>
      </c>
      <c r="F7" s="62" t="s">
        <v>9</v>
      </c>
      <c r="G7" s="63" t="s">
        <v>10</v>
      </c>
      <c r="H7" s="64" t="s">
        <v>6</v>
      </c>
      <c r="I7" s="62" t="s">
        <v>7</v>
      </c>
      <c r="J7" s="62" t="s">
        <v>8</v>
      </c>
      <c r="K7" s="62" t="s">
        <v>9</v>
      </c>
      <c r="L7" s="65" t="s">
        <v>10</v>
      </c>
      <c r="M7" s="6"/>
    </row>
    <row r="8" spans="1:13" ht="15.75" thickBot="1" x14ac:dyDescent="0.3">
      <c r="A8" s="29">
        <v>1</v>
      </c>
      <c r="B8" s="35">
        <v>2</v>
      </c>
      <c r="C8" s="29">
        <v>3</v>
      </c>
      <c r="D8" s="22">
        <v>4</v>
      </c>
      <c r="E8" s="22">
        <v>5</v>
      </c>
      <c r="F8" s="22">
        <v>6</v>
      </c>
      <c r="G8" s="37">
        <v>7</v>
      </c>
      <c r="H8" s="29">
        <v>8</v>
      </c>
      <c r="I8" s="22">
        <v>9</v>
      </c>
      <c r="J8" s="22">
        <v>10</v>
      </c>
      <c r="K8" s="22">
        <v>11</v>
      </c>
      <c r="L8" s="23">
        <v>12</v>
      </c>
      <c r="M8" s="6"/>
    </row>
    <row r="9" spans="1:13" x14ac:dyDescent="0.25">
      <c r="A9" s="33">
        <v>1</v>
      </c>
      <c r="B9" s="34" t="s">
        <v>43</v>
      </c>
      <c r="C9" s="42">
        <f>C18+C20+C21</f>
        <v>44.667000000000002</v>
      </c>
      <c r="D9" s="56">
        <f>D10+D15+D16+D17</f>
        <v>42.25</v>
      </c>
      <c r="E9" s="43"/>
      <c r="F9" s="56">
        <f>F10+F15+F16+F17</f>
        <v>10.224</v>
      </c>
      <c r="G9" s="57">
        <f>G10+G15+G16+G17</f>
        <v>7.0999999999999994E-2</v>
      </c>
      <c r="H9" s="42">
        <f>H18+H20+H21</f>
        <v>47.418999999999997</v>
      </c>
      <c r="I9" s="66">
        <f>I10+I15+I16+I17</f>
        <v>37.341000000000001</v>
      </c>
      <c r="J9" s="43"/>
      <c r="K9" s="66">
        <f>K10+K15+K16+K17</f>
        <v>11.621</v>
      </c>
      <c r="L9" s="57">
        <f>L10+L15+L16+L17</f>
        <v>0.32700000000000001</v>
      </c>
      <c r="M9" s="32"/>
    </row>
    <row r="10" spans="1:13" x14ac:dyDescent="0.25">
      <c r="A10" s="18" t="s">
        <v>12</v>
      </c>
      <c r="B10" s="25" t="s">
        <v>13</v>
      </c>
      <c r="C10" s="44">
        <f>SUM(D10:G10)</f>
        <v>7.8769999999999998</v>
      </c>
      <c r="D10" s="45"/>
      <c r="E10" s="45"/>
      <c r="F10" s="58">
        <f t="shared" ref="F10:G10" si="0">SUM(F11:F14)</f>
        <v>7.806</v>
      </c>
      <c r="G10" s="46">
        <f t="shared" si="0"/>
        <v>7.0999999999999994E-2</v>
      </c>
      <c r="H10" s="44">
        <f>SUM(I10:L10)</f>
        <v>9.5579999999999998</v>
      </c>
      <c r="I10" s="45"/>
      <c r="J10" s="45"/>
      <c r="K10" s="58">
        <f t="shared" ref="K10:L10" si="1">SUM(K11:K14)</f>
        <v>9.2309999999999999</v>
      </c>
      <c r="L10" s="46">
        <f t="shared" si="1"/>
        <v>0.32700000000000001</v>
      </c>
      <c r="M10" s="32"/>
    </row>
    <row r="11" spans="1:13" x14ac:dyDescent="0.25">
      <c r="A11" s="18"/>
      <c r="B11" s="25" t="s">
        <v>14</v>
      </c>
      <c r="C11" s="44"/>
      <c r="D11" s="45"/>
      <c r="E11" s="45"/>
      <c r="F11" s="45"/>
      <c r="G11" s="58"/>
      <c r="H11" s="44"/>
      <c r="I11" s="45"/>
      <c r="J11" s="45"/>
      <c r="K11" s="45"/>
      <c r="L11" s="46"/>
      <c r="M11" s="32"/>
    </row>
    <row r="12" spans="1:13" x14ac:dyDescent="0.25">
      <c r="A12" s="18"/>
      <c r="B12" s="25" t="s">
        <v>7</v>
      </c>
      <c r="C12" s="44">
        <f>SUM(D12:G12)</f>
        <v>7.806</v>
      </c>
      <c r="D12" s="45"/>
      <c r="E12" s="45"/>
      <c r="F12" s="45">
        <v>7.806</v>
      </c>
      <c r="G12" s="58"/>
      <c r="H12" s="44">
        <f>SUM(I12:L12)</f>
        <v>9.2309999999999999</v>
      </c>
      <c r="I12" s="45"/>
      <c r="J12" s="45"/>
      <c r="K12" s="45">
        <v>9.2309999999999999</v>
      </c>
      <c r="L12" s="46"/>
      <c r="M12" s="32"/>
    </row>
    <row r="13" spans="1:13" x14ac:dyDescent="0.25">
      <c r="A13" s="18"/>
      <c r="B13" s="25" t="s">
        <v>8</v>
      </c>
      <c r="C13" s="44"/>
      <c r="D13" s="45"/>
      <c r="E13" s="45"/>
      <c r="F13" s="45"/>
      <c r="G13" s="58"/>
      <c r="H13" s="44"/>
      <c r="I13" s="45"/>
      <c r="J13" s="45"/>
      <c r="K13" s="45"/>
      <c r="L13" s="46"/>
      <c r="M13" s="32"/>
    </row>
    <row r="14" spans="1:13" x14ac:dyDescent="0.25">
      <c r="A14" s="18"/>
      <c r="B14" s="25" t="s">
        <v>9</v>
      </c>
      <c r="C14" s="44">
        <f>SUM(D14:G14)</f>
        <v>7.0999999999999994E-2</v>
      </c>
      <c r="D14" s="45"/>
      <c r="E14" s="45"/>
      <c r="F14" s="45"/>
      <c r="G14" s="45">
        <v>7.0999999999999994E-2</v>
      </c>
      <c r="H14" s="44">
        <f>SUM(I14:L14)</f>
        <v>0.32700000000000001</v>
      </c>
      <c r="I14" s="45"/>
      <c r="J14" s="45"/>
      <c r="K14" s="45"/>
      <c r="L14" s="46">
        <v>0.32700000000000001</v>
      </c>
      <c r="M14" s="32"/>
    </row>
    <row r="15" spans="1:13" x14ac:dyDescent="0.25">
      <c r="A15" s="18" t="s">
        <v>17</v>
      </c>
      <c r="B15" s="25" t="s">
        <v>18</v>
      </c>
      <c r="C15" s="44">
        <f>SUM(D15:G15)</f>
        <v>2.246</v>
      </c>
      <c r="D15" s="45"/>
      <c r="E15" s="45"/>
      <c r="F15" s="45">
        <v>2.246</v>
      </c>
      <c r="G15" s="58"/>
      <c r="H15" s="44">
        <f>SUM(I15:L15)</f>
        <v>2.39</v>
      </c>
      <c r="I15" s="45"/>
      <c r="J15" s="45"/>
      <c r="K15" s="45">
        <v>2.39</v>
      </c>
      <c r="L15" s="46"/>
      <c r="M15" s="32"/>
    </row>
    <row r="16" spans="1:13" ht="30" x14ac:dyDescent="0.25">
      <c r="A16" s="16" t="s">
        <v>19</v>
      </c>
      <c r="B16" s="25" t="s">
        <v>20</v>
      </c>
      <c r="C16" s="44">
        <f>SUM(D16:G16)</f>
        <v>42.421999999999997</v>
      </c>
      <c r="D16" s="45">
        <v>42.25</v>
      </c>
      <c r="E16" s="45"/>
      <c r="F16" s="45">
        <v>0.17199999999999999</v>
      </c>
      <c r="G16" s="58"/>
      <c r="H16" s="44">
        <f>SUM(I16:L16)</f>
        <v>37.341000000000001</v>
      </c>
      <c r="I16" s="45">
        <v>37.341000000000001</v>
      </c>
      <c r="J16" s="45"/>
      <c r="K16" s="45"/>
      <c r="L16" s="46"/>
      <c r="M16" s="32"/>
    </row>
    <row r="17" spans="1:13" ht="30" x14ac:dyDescent="0.25">
      <c r="A17" s="16" t="s">
        <v>21</v>
      </c>
      <c r="B17" s="25" t="s">
        <v>47</v>
      </c>
      <c r="C17" s="44"/>
      <c r="D17" s="47"/>
      <c r="E17" s="45"/>
      <c r="F17" s="47"/>
      <c r="G17" s="58"/>
      <c r="H17" s="44"/>
      <c r="I17" s="47"/>
      <c r="J17" s="45"/>
      <c r="K17" s="47"/>
      <c r="L17" s="46"/>
      <c r="M17" s="32"/>
    </row>
    <row r="18" spans="1:13" x14ac:dyDescent="0.25">
      <c r="A18" s="18" t="s">
        <v>23</v>
      </c>
      <c r="B18" s="25" t="s">
        <v>44</v>
      </c>
      <c r="C18" s="44">
        <f>SUM(D18:G18)</f>
        <v>0.66900000000000004</v>
      </c>
      <c r="D18" s="45">
        <v>0.52300000000000002</v>
      </c>
      <c r="E18" s="45"/>
      <c r="F18" s="45">
        <v>0.14499999999999999</v>
      </c>
      <c r="G18" s="45">
        <v>1E-3</v>
      </c>
      <c r="H18" s="44">
        <f>SUM(I18:L18)</f>
        <v>1.032</v>
      </c>
      <c r="I18" s="45">
        <v>0.83699999999999997</v>
      </c>
      <c r="J18" s="45"/>
      <c r="K18" s="45">
        <v>0.193</v>
      </c>
      <c r="L18" s="46">
        <v>2E-3</v>
      </c>
      <c r="M18" s="32"/>
    </row>
    <row r="19" spans="1:13" x14ac:dyDescent="0.25">
      <c r="A19" s="18"/>
      <c r="B19" s="25" t="s">
        <v>25</v>
      </c>
      <c r="C19" s="44">
        <f>(C18/C9)*100</f>
        <v>1.4977500167909195</v>
      </c>
      <c r="D19" s="48">
        <f t="shared" ref="D19:G19" si="2">(D18/D9)*100</f>
        <v>1.2378698224852072</v>
      </c>
      <c r="E19" s="48"/>
      <c r="F19" s="48">
        <f t="shared" si="2"/>
        <v>1.4182316118935836</v>
      </c>
      <c r="G19" s="49">
        <f t="shared" si="2"/>
        <v>1.4084507042253522</v>
      </c>
      <c r="H19" s="44">
        <f>(H18/H9)*100</f>
        <v>2.1763428161707332</v>
      </c>
      <c r="I19" s="24">
        <f t="shared" ref="I19:L19" si="3">(I18/I9)*100</f>
        <v>2.2415039768618943</v>
      </c>
      <c r="J19" s="24"/>
      <c r="K19" s="24">
        <f t="shared" si="3"/>
        <v>1.6607865071852679</v>
      </c>
      <c r="L19" s="39">
        <f t="shared" si="3"/>
        <v>0.6116207951070336</v>
      </c>
      <c r="M19" s="9"/>
    </row>
    <row r="20" spans="1:13" ht="45" x14ac:dyDescent="0.25">
      <c r="A20" s="16" t="s">
        <v>26</v>
      </c>
      <c r="B20" s="25" t="s">
        <v>45</v>
      </c>
      <c r="C20" s="44">
        <f>SUM(D20:G20)</f>
        <v>1.2999999999999999E-2</v>
      </c>
      <c r="D20" s="45"/>
      <c r="E20" s="45"/>
      <c r="F20" s="45">
        <v>1.2999999999999999E-2</v>
      </c>
      <c r="G20" s="58"/>
      <c r="H20" s="44">
        <f>SUM(I20:L20)</f>
        <v>8.2000000000000003E-2</v>
      </c>
      <c r="I20" s="45">
        <v>4.1000000000000002E-2</v>
      </c>
      <c r="J20" s="45"/>
      <c r="K20" s="45">
        <v>4.1000000000000002E-2</v>
      </c>
      <c r="L20" s="17"/>
      <c r="M20" s="32"/>
    </row>
    <row r="21" spans="1:13" x14ac:dyDescent="0.25">
      <c r="A21" s="18" t="s">
        <v>28</v>
      </c>
      <c r="B21" s="25" t="s">
        <v>29</v>
      </c>
      <c r="C21" s="44">
        <f>C22+C28</f>
        <v>43.984999999999999</v>
      </c>
      <c r="D21" s="45">
        <f>SUM(D22:D28)</f>
        <v>33.920999999999999</v>
      </c>
      <c r="E21" s="45"/>
      <c r="F21" s="45">
        <f t="shared" ref="F21:G21" si="4">SUM(F22:F28)</f>
        <v>9.995000000000001</v>
      </c>
      <c r="G21" s="46">
        <f t="shared" si="4"/>
        <v>6.9000000000000006E-2</v>
      </c>
      <c r="H21" s="44">
        <f>H22+H28</f>
        <v>46.305</v>
      </c>
      <c r="I21" s="8">
        <f>SUM(I22:I28)</f>
        <v>35.819000000000003</v>
      </c>
      <c r="J21" s="8"/>
      <c r="K21" s="8">
        <f t="shared" ref="K21:L21" si="5">SUM(K22:K28)</f>
        <v>10.398</v>
      </c>
      <c r="L21" s="17">
        <f t="shared" si="5"/>
        <v>8.7999999999999995E-2</v>
      </c>
      <c r="M21" s="32"/>
    </row>
    <row r="22" spans="1:13" x14ac:dyDescent="0.25">
      <c r="A22" s="19"/>
      <c r="B22" s="26" t="s">
        <v>30</v>
      </c>
      <c r="C22" s="94">
        <f>SUM(D22:G23)</f>
        <v>21.312000000000001</v>
      </c>
      <c r="D22" s="85">
        <v>15.896000000000001</v>
      </c>
      <c r="E22" s="92"/>
      <c r="F22" s="92">
        <v>5.4160000000000004</v>
      </c>
      <c r="G22" s="96"/>
      <c r="H22" s="90">
        <f>SUM(I22:L23)</f>
        <v>22.113999999999997</v>
      </c>
      <c r="I22" s="85">
        <v>16.510999999999999</v>
      </c>
      <c r="J22" s="92"/>
      <c r="K22" s="92">
        <v>5.6029999999999998</v>
      </c>
      <c r="L22" s="87"/>
      <c r="M22" s="89"/>
    </row>
    <row r="23" spans="1:13" x14ac:dyDescent="0.25">
      <c r="A23" s="20" t="s">
        <v>31</v>
      </c>
      <c r="B23" s="27" t="s">
        <v>32</v>
      </c>
      <c r="C23" s="95"/>
      <c r="D23" s="86"/>
      <c r="E23" s="93"/>
      <c r="F23" s="93"/>
      <c r="G23" s="97"/>
      <c r="H23" s="91"/>
      <c r="I23" s="86"/>
      <c r="J23" s="93"/>
      <c r="K23" s="93"/>
      <c r="L23" s="88"/>
      <c r="M23" s="89"/>
    </row>
    <row r="24" spans="1:13" x14ac:dyDescent="0.25">
      <c r="A24" s="18"/>
      <c r="B24" s="25" t="s">
        <v>33</v>
      </c>
      <c r="C24" s="50"/>
      <c r="D24" s="51"/>
      <c r="E24" s="51"/>
      <c r="F24" s="51"/>
      <c r="G24" s="59"/>
      <c r="H24" s="60"/>
      <c r="I24" s="51"/>
      <c r="J24" s="51"/>
      <c r="K24" s="51"/>
      <c r="L24" s="52"/>
      <c r="M24" s="32"/>
    </row>
    <row r="25" spans="1:13" ht="30" x14ac:dyDescent="0.25">
      <c r="A25" s="16"/>
      <c r="B25" s="25" t="s">
        <v>34</v>
      </c>
      <c r="C25" s="50"/>
      <c r="D25" s="51"/>
      <c r="E25" s="51"/>
      <c r="F25" s="51"/>
      <c r="G25" s="59"/>
      <c r="H25" s="60"/>
      <c r="I25" s="51"/>
      <c r="J25" s="51"/>
      <c r="K25" s="51"/>
      <c r="L25" s="52"/>
      <c r="M25" s="32"/>
    </row>
    <row r="26" spans="1:13" x14ac:dyDescent="0.25">
      <c r="A26" s="18"/>
      <c r="B26" s="25" t="s">
        <v>35</v>
      </c>
      <c r="C26" s="50"/>
      <c r="D26" s="51"/>
      <c r="E26" s="51"/>
      <c r="F26" s="51"/>
      <c r="G26" s="59"/>
      <c r="H26" s="60"/>
      <c r="I26" s="51"/>
      <c r="J26" s="51"/>
      <c r="K26" s="51"/>
      <c r="L26" s="52"/>
      <c r="M26" s="32"/>
    </row>
    <row r="27" spans="1:13" x14ac:dyDescent="0.25">
      <c r="A27" s="18" t="s">
        <v>36</v>
      </c>
      <c r="B27" s="25" t="s">
        <v>37</v>
      </c>
      <c r="C27" s="50"/>
      <c r="D27" s="51"/>
      <c r="E27" s="51"/>
      <c r="F27" s="51"/>
      <c r="G27" s="59"/>
      <c r="H27" s="60"/>
      <c r="I27" s="51"/>
      <c r="J27" s="51"/>
      <c r="K27" s="51"/>
      <c r="L27" s="52"/>
      <c r="M27" s="32"/>
    </row>
    <row r="28" spans="1:13" ht="15.75" thickBot="1" x14ac:dyDescent="0.3">
      <c r="A28" s="21" t="s">
        <v>38</v>
      </c>
      <c r="B28" s="28" t="s">
        <v>39</v>
      </c>
      <c r="C28" s="53">
        <f>SUM(D28:G28)</f>
        <v>22.672999999999998</v>
      </c>
      <c r="D28" s="54">
        <v>18.024999999999999</v>
      </c>
      <c r="E28" s="54"/>
      <c r="F28" s="54">
        <v>4.5789999999999997</v>
      </c>
      <c r="G28" s="54">
        <v>6.9000000000000006E-2</v>
      </c>
      <c r="H28" s="53">
        <f>SUM(I28:L28)</f>
        <v>24.191000000000003</v>
      </c>
      <c r="I28" s="54">
        <v>19.308</v>
      </c>
      <c r="J28" s="54"/>
      <c r="K28" s="54">
        <v>4.7949999999999999</v>
      </c>
      <c r="L28" s="55">
        <v>8.7999999999999995E-2</v>
      </c>
      <c r="M28" s="32"/>
    </row>
    <row r="32" spans="1:13" s="13" customFormat="1" ht="15.75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mergeCells count="16">
    <mergeCell ref="M22:M23"/>
    <mergeCell ref="A3:L3"/>
    <mergeCell ref="A6:A7"/>
    <mergeCell ref="B6:B7"/>
    <mergeCell ref="H6:L6"/>
    <mergeCell ref="H22:H23"/>
    <mergeCell ref="I22:I23"/>
    <mergeCell ref="J22:J23"/>
    <mergeCell ref="K22:K23"/>
    <mergeCell ref="L22:L23"/>
    <mergeCell ref="C6:G6"/>
    <mergeCell ref="C22:C23"/>
    <mergeCell ref="D22:D23"/>
    <mergeCell ref="E22:E23"/>
    <mergeCell ref="F22:F23"/>
    <mergeCell ref="G22:G23"/>
  </mergeCells>
  <pageMargins left="0.39370078740157483" right="0" top="0.59055118110236227" bottom="0.39370078740157483" header="0.19685039370078741" footer="0.19685039370078741"/>
  <pageSetup paperSize="9" fitToHeight="0" orientation="landscape" r:id="rId1"/>
  <headerFooter alignWithMargins="0">
    <oddHeader>&amp;R&amp;"Times New Roman,обычный"&amp;12Приложение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19г.2</vt:lpstr>
      <vt:lpstr>19г.2..</vt:lpstr>
      <vt:lpstr>'19г.2'!Область_печати</vt:lpstr>
      <vt:lpstr>'19г.2..'!Область_печати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cp:lastPrinted>2024-02-28T08:10:10Z</cp:lastPrinted>
  <dcterms:created xsi:type="dcterms:W3CDTF">2016-03-10T05:10:50Z</dcterms:created>
  <dcterms:modified xsi:type="dcterms:W3CDTF">2024-02-28T10:33:45Z</dcterms:modified>
</cp:coreProperties>
</file>