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9060" activeTab="1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<sst xmlns="http://schemas.openxmlformats.org/spreadsheetml/2006/main" count="361" uniqueCount="265">
  <si>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</si>
  <si>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</si>
  <si>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</si>
  <si>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</si>
  <si>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</si>
  <si>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</si>
  <si>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</si>
  <si>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</si>
  <si>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</si>
  <si>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</si>
  <si>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</si>
  <si>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</si>
  <si>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</si>
  <si>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</si>
  <si>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</si>
  <si>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</si>
  <si>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</si>
  <si>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</si>
  <si>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</si>
  <si>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</si>
  <si>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</si>
  <si>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</si>
  <si>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</si>
  <si>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</si>
  <si>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</si>
  <si>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</si>
  <si>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</si>
  <si>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</si>
  <si>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</si>
  <si>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</si>
  <si>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</si>
  <si>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</si>
  <si>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</si>
  <si>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</si>
  <si>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</si>
  <si>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</si>
  <si>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</si>
  <si>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</si>
  <si>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</si>
  <si>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</si>
  <si>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</si>
  <si>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</si>
  <si>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</si>
  <si>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</si>
  <si>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</si>
  <si>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</si>
  <si>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</si>
  <si>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</si>
  <si>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</si>
  <si>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</si>
  <si>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</si>
  <si>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</si>
  <si>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</si>
  <si>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</si>
  <si>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</si>
  <si>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</si>
  <si>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</si>
  <si>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</si>
  <si>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</si>
  <si>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</si>
  <si>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</si>
  <si>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</si>
  <si>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</si>
  <si>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</si>
  <si>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</si>
  <si>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</si>
  <si>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</si>
  <si>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</si>
  <si>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</si>
  <si>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</si>
  <si>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</si>
  <si>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</si>
  <si>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</si>
  <si>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</si>
  <si>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</si>
  <si>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</si>
  <si>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</si>
  <si>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</si>
  <si>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</si>
  <si>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</si>
  <si>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</si>
  <si>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</si>
  <si>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</si>
  <si>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</si>
  <si>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</si>
  <si>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</si>
  <si>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</si>
  <si>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</si>
  <si>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</si>
  <si>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</si>
  <si>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</si>
  <si>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</si>
  <si>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</si>
  <si>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</si>
  <si>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</si>
  <si>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</si>
  <si>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</si>
  <si>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</si>
  <si>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</si>
  <si>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</si>
  <si>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</si>
  <si>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</si>
  <si>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</si>
  <si>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</si>
  <si>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</si>
  <si>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</si>
  <si>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</si>
  <si>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</si>
  <si>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</si>
  <si>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</si>
  <si>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</si>
  <si>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</si>
  <si>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</si>
  <si>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</si>
  <si>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</si>
  <si>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</si>
  <si>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</si>
  <si>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</si>
  <si>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</si>
  <si>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</si>
  <si>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</si>
  <si>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</si>
  <si>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</si>
  <si>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</si>
  <si>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</si>
  <si>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</si>
  <si>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</si>
  <si>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</si>
  <si>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</si>
  <si>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</si>
  <si>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</si>
  <si>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</si>
  <si>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</si>
  <si>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</si>
  <si>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</si>
  <si>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</si>
  <si>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</si>
  <si>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</si>
  <si>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</si>
  <si>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</si>
  <si>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</si>
  <si>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</si>
  <si>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</si>
  <si>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</si>
  <si>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</si>
  <si>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</si>
  <si>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</si>
  <si>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</si>
  <si>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</si>
  <si>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</si>
  <si>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</si>
  <si>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</si>
  <si>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</si>
  <si>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</si>
  <si>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</si>
  <si>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</si>
  <si>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</si>
  <si>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</si>
  <si>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</si>
  <si>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</si>
  <si>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</si>
  <si>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</si>
  <si>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</si>
  <si>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</si>
  <si>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</si>
  <si>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</si>
  <si>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</si>
  <si>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</si>
  <si>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</si>
  <si>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</si>
  <si>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</si>
  <si>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</si>
  <si>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</si>
  <si>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</si>
  <si>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</si>
  <si>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</si>
  <si>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</si>
  <si>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</si>
  <si>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</si>
  <si>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</si>
  <si>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</si>
  <si>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</si>
  <si>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</si>
  <si>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</si>
  <si>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</si>
  <si>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</si>
  <si>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</si>
  <si>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</si>
  <si>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</si>
  <si>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</si>
  <si>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</si>
  <si>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</si>
  <si>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</si>
  <si>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</si>
  <si>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</si>
  <si>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</si>
  <si>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</si>
  <si>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</si>
  <si>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</si>
  <si>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</si>
  <si>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</si>
  <si>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</si>
  <si>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</si>
  <si>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</si>
  <si>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</si>
  <si>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</si>
  <si>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</si>
  <si>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</si>
  <si>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</si>
  <si>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</si>
  <si>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</si>
  <si>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</si>
  <si>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</si>
  <si>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</si>
  <si>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</si>
  <si>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</si>
  <si>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</si>
  <si>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</si>
  <si>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</si>
  <si>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</si>
  <si>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</si>
  <si>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</si>
  <si>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</si>
  <si>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</si>
  <si>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</si>
  <si>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</si>
  <si>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</si>
  <si>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</si>
  <si>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</si>
  <si>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</si>
  <si>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</si>
  <si>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</si>
  <si>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</si>
  <si>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</si>
  <si>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</si>
  <si>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</si>
  <si>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</si>
  <si>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</si>
  <si>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</si>
  <si>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</si>
  <si>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</si>
  <si>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2018</t>
  </si>
  <si>
    <t>Общество с ограниченной ответственностью "Энерготехсервис"</t>
  </si>
  <si>
    <t>(ООО "ЭТС")</t>
  </si>
  <si>
    <t>ООО "ЭТС"</t>
  </si>
  <si>
    <t>г.Челябинск, ул. Енисейская, 8</t>
  </si>
  <si>
    <t>7449117857</t>
  </si>
  <si>
    <t>744901001</t>
  </si>
  <si>
    <t>Бондаренко Александр Владимирович</t>
  </si>
  <si>
    <t>office-ets@konar.ru</t>
  </si>
  <si>
    <t>+7(351) 259-36-10</t>
  </si>
  <si>
    <t>На 18 год взяла коэффициент инфляции 7%</t>
  </si>
  <si>
    <t>ремонт основных фондов, услуги</t>
  </si>
  <si>
    <t>базовому периоду 2016г</t>
  </si>
  <si>
    <t>на базовый период* 2017г</t>
  </si>
  <si>
    <t>регулирования 2018г</t>
  </si>
  <si>
    <t xml:space="preserve"> - </t>
  </si>
  <si>
    <t>Норматив потерь электрической энергии приказом Минэнерго России, не устанавливался</t>
  </si>
  <si>
    <t>Программа энергосбережения и повышения энергоэффективности утв. приказом 3/1 от 11.01.2016г. Внесены изменения, приказ №8 от 18.01.2017г.</t>
  </si>
  <si>
    <t>Налоги с ФОТ</t>
  </si>
  <si>
    <t>Аренда</t>
  </si>
  <si>
    <t>Амортизация</t>
  </si>
  <si>
    <t>базовому периоду (2016г)</t>
  </si>
  <si>
    <t>регулирования (2018г)</t>
  </si>
  <si>
    <r>
      <t>на базовый период</t>
    </r>
    <r>
      <rPr>
        <vertAlign val="superscript"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>(2017г)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</si>
</sst>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5" fillId="0" borderId="0" xfId="0" applyFont="1" applyAlignment="1">
      <alignment horizontal="center" vertical="top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top"/>
    </xf>
    <xf numFmtId="4" fontId="45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top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4" fontId="3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1" fontId="3" fillId="0" borderId="18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-ets@kona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M21" sqref="BM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240</v>
      </c>
    </row>
    <row r="10" spans="1:123" s="4" customFormat="1" ht="18.7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4" customFormat="1" ht="18.7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61:82" s="4" customFormat="1" ht="18.75">
      <c r="BI12" s="7" t="s">
        <v>5</v>
      </c>
      <c r="BK12" s="34" t="s">
        <v>241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D12" s="5" t="s">
        <v>7</v>
      </c>
    </row>
    <row r="13" spans="63:80" s="6" customFormat="1" ht="10.5">
      <c r="BK13" s="32" t="s">
        <v>6</v>
      </c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6" spans="19:105" ht="15.75">
      <c r="S16" s="31" t="s">
        <v>242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9:105" s="6" customFormat="1" ht="10.5">
      <c r="S17" s="32" t="s">
        <v>8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9:105" ht="15.75">
      <c r="S18" s="31" t="s">
        <v>243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PageLayoutView="0" workbookViewId="0" topLeftCell="A10">
      <selection activeCell="CL26" sqref="CL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</row>
    <row r="10" spans="1:123" ht="15.75">
      <c r="A10" s="11" t="s">
        <v>13</v>
      </c>
      <c r="U10" s="35" t="s">
        <v>242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2" spans="1:123" ht="15.75">
      <c r="A12" s="11" t="s">
        <v>14</v>
      </c>
      <c r="Z12" s="35" t="s">
        <v>244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4" spans="1:123" ht="15.75">
      <c r="A14" s="11" t="s">
        <v>15</v>
      </c>
      <c r="R14" s="35" t="s">
        <v>245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6" spans="1:123" ht="15.75">
      <c r="A16" s="11" t="s">
        <v>16</v>
      </c>
      <c r="R16" s="35" t="s">
        <v>245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8" spans="1:123" ht="15.75">
      <c r="A18" s="11" t="s">
        <v>17</v>
      </c>
      <c r="F18" s="36" t="s">
        <v>246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36" t="s">
        <v>247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35" t="s">
        <v>248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4" spans="1:123" ht="15.75">
      <c r="A24" s="11" t="s">
        <v>20</v>
      </c>
      <c r="X24" s="38" t="s">
        <v>249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37" t="s">
        <v>250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36" t="s">
        <v>250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office-ets@konar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E92"/>
  <sheetViews>
    <sheetView zoomScale="120" zoomScaleNormal="120" zoomScalePageLayoutView="0" workbookViewId="0" topLeftCell="A58">
      <selection activeCell="CX70" sqref="CX70:DS71"/>
    </sheetView>
  </sheetViews>
  <sheetFormatPr defaultColWidth="1.12109375" defaultRowHeight="12.75"/>
  <cols>
    <col min="1" max="123" width="1.12109375" style="1" customWidth="1"/>
    <col min="124" max="124" width="16.375" style="1" customWidth="1"/>
    <col min="125" max="125" width="34.625" style="1" customWidth="1"/>
    <col min="126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</row>
    <row r="6" spans="1:123" ht="18.75">
      <c r="A6" s="39" t="s">
        <v>235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</row>
    <row r="7" spans="59:121" ht="15.75"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16"/>
      <c r="CA7" s="16"/>
      <c r="CB7" s="16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16"/>
      <c r="CW7" s="16"/>
      <c r="CX7" s="16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</row>
    <row r="8" spans="1:187" ht="15.75">
      <c r="A8" s="40" t="s">
        <v>25</v>
      </c>
      <c r="B8" s="41"/>
      <c r="C8" s="41"/>
      <c r="D8" s="41"/>
      <c r="E8" s="41"/>
      <c r="F8" s="41"/>
      <c r="G8" s="41"/>
      <c r="H8" s="42"/>
      <c r="I8" s="40" t="s">
        <v>27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0" t="s">
        <v>28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 t="s">
        <v>30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 t="s">
        <v>34</v>
      </c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2"/>
      <c r="CX8" s="40" t="s">
        <v>32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2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</row>
    <row r="9" spans="1:187" ht="15.75">
      <c r="A9" s="44" t="s">
        <v>26</v>
      </c>
      <c r="B9" s="45"/>
      <c r="C9" s="45"/>
      <c r="D9" s="45"/>
      <c r="E9" s="45"/>
      <c r="F9" s="45"/>
      <c r="G9" s="45"/>
      <c r="H9" s="46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4" t="s">
        <v>29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44" t="s">
        <v>31</v>
      </c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44" t="s">
        <v>35</v>
      </c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6"/>
      <c r="CX9" s="44" t="s">
        <v>33</v>
      </c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6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</row>
    <row r="10" spans="1:187" ht="15.75" customHeight="1">
      <c r="A10" s="47"/>
      <c r="B10" s="31"/>
      <c r="C10" s="31"/>
      <c r="D10" s="31"/>
      <c r="E10" s="31"/>
      <c r="F10" s="31"/>
      <c r="G10" s="31"/>
      <c r="H10" s="48"/>
      <c r="I10" s="47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48"/>
      <c r="AP10" s="47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48"/>
      <c r="BF10" s="47" t="s">
        <v>262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48"/>
      <c r="CB10" s="47" t="s">
        <v>264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48"/>
      <c r="CX10" s="47" t="s">
        <v>263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48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</row>
    <row r="11" spans="1:187" s="15" customFormat="1" ht="15.75">
      <c r="A11" s="51" t="s">
        <v>36</v>
      </c>
      <c r="B11" s="51"/>
      <c r="C11" s="51"/>
      <c r="D11" s="51"/>
      <c r="E11" s="51"/>
      <c r="F11" s="51"/>
      <c r="G11" s="51"/>
      <c r="H11" s="51"/>
      <c r="I11" s="50" t="s">
        <v>37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</row>
    <row r="12" spans="1:187" s="15" customFormat="1" ht="15.75">
      <c r="A12" s="51"/>
      <c r="B12" s="51"/>
      <c r="C12" s="51"/>
      <c r="D12" s="51"/>
      <c r="E12" s="51"/>
      <c r="F12" s="51"/>
      <c r="G12" s="51"/>
      <c r="H12" s="51"/>
      <c r="I12" s="50" t="s">
        <v>38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</row>
    <row r="13" spans="1:187" s="15" customFormat="1" ht="15.75">
      <c r="A13" s="51" t="s">
        <v>43</v>
      </c>
      <c r="B13" s="51"/>
      <c r="C13" s="51"/>
      <c r="D13" s="51"/>
      <c r="E13" s="51"/>
      <c r="F13" s="51"/>
      <c r="G13" s="51"/>
      <c r="H13" s="51"/>
      <c r="I13" s="50" t="s">
        <v>39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1" t="s">
        <v>44</v>
      </c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2">
        <f>34544/1.18</f>
        <v>29274.57627118644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>
        <v>28603.98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>
        <f>(CX51+CX58)*1.1</f>
        <v>42908.736238720005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</row>
    <row r="14" spans="1:187" s="15" customFormat="1" ht="15.75">
      <c r="A14" s="51" t="s">
        <v>45</v>
      </c>
      <c r="B14" s="51"/>
      <c r="C14" s="51"/>
      <c r="D14" s="51"/>
      <c r="E14" s="51"/>
      <c r="F14" s="51"/>
      <c r="G14" s="51"/>
      <c r="H14" s="51"/>
      <c r="I14" s="50" t="s">
        <v>40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1" t="s">
        <v>44</v>
      </c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2">
        <f>BF13-BF51-BF58</f>
        <v>-4073.7137288135573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>
        <f>CB13-CB51-CB58</f>
        <v>0.003398739999283862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>
        <f>CX13-CX51-CX58</f>
        <v>3900.794203520005</v>
      </c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</row>
    <row r="15" spans="1:187" s="15" customFormat="1" ht="15.75">
      <c r="A15" s="51" t="s">
        <v>46</v>
      </c>
      <c r="B15" s="51"/>
      <c r="C15" s="51"/>
      <c r="D15" s="51"/>
      <c r="E15" s="51"/>
      <c r="F15" s="51"/>
      <c r="G15" s="51"/>
      <c r="H15" s="51"/>
      <c r="I15" s="50" t="s">
        <v>41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 t="s">
        <v>44</v>
      </c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</row>
    <row r="16" spans="1:187" s="15" customFormat="1" ht="15.75">
      <c r="A16" s="51"/>
      <c r="B16" s="51"/>
      <c r="C16" s="51"/>
      <c r="D16" s="51"/>
      <c r="E16" s="51"/>
      <c r="F16" s="51"/>
      <c r="G16" s="51"/>
      <c r="H16" s="51"/>
      <c r="I16" s="50" t="s">
        <v>42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</row>
    <row r="17" spans="1:187" s="15" customFormat="1" ht="15.75">
      <c r="A17" s="51" t="s">
        <v>47</v>
      </c>
      <c r="B17" s="51"/>
      <c r="C17" s="51"/>
      <c r="D17" s="51"/>
      <c r="E17" s="51"/>
      <c r="F17" s="51"/>
      <c r="G17" s="51"/>
      <c r="H17" s="51"/>
      <c r="I17" s="50" t="s">
        <v>48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 t="s">
        <v>44</v>
      </c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>
        <v>0</v>
      </c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2">
        <f>CX14-(CX14*20%)</f>
        <v>3120.635362816004</v>
      </c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</row>
    <row r="18" spans="1:187" s="15" customFormat="1" ht="15.75">
      <c r="A18" s="51" t="s">
        <v>49</v>
      </c>
      <c r="B18" s="51"/>
      <c r="C18" s="51"/>
      <c r="D18" s="51"/>
      <c r="E18" s="51"/>
      <c r="F18" s="51"/>
      <c r="G18" s="51"/>
      <c r="H18" s="51"/>
      <c r="I18" s="50" t="s">
        <v>50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</row>
    <row r="19" spans="1:187" s="15" customFormat="1" ht="15.75">
      <c r="A19" s="51"/>
      <c r="B19" s="51"/>
      <c r="C19" s="51"/>
      <c r="D19" s="51"/>
      <c r="E19" s="51"/>
      <c r="F19" s="51"/>
      <c r="G19" s="51"/>
      <c r="H19" s="51"/>
      <c r="I19" s="50" t="s">
        <v>51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</row>
    <row r="20" spans="1:187" s="15" customFormat="1" ht="15.75">
      <c r="A20" s="51" t="s">
        <v>52</v>
      </c>
      <c r="B20" s="51"/>
      <c r="C20" s="51"/>
      <c r="D20" s="51"/>
      <c r="E20" s="51"/>
      <c r="F20" s="51"/>
      <c r="G20" s="51"/>
      <c r="H20" s="51"/>
      <c r="I20" s="50" t="s">
        <v>53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 t="s">
        <v>58</v>
      </c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>
        <v>0</v>
      </c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>
        <f>CX14/CX13*100</f>
        <v>9.0909090909091</v>
      </c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</row>
    <row r="21" spans="1:187" s="15" customFormat="1" ht="15.75">
      <c r="A21" s="51"/>
      <c r="B21" s="51"/>
      <c r="C21" s="51"/>
      <c r="D21" s="51"/>
      <c r="E21" s="51"/>
      <c r="F21" s="51"/>
      <c r="G21" s="51"/>
      <c r="H21" s="51"/>
      <c r="I21" s="50" t="s">
        <v>54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</row>
    <row r="22" spans="1:187" s="15" customFormat="1" ht="15.75">
      <c r="A22" s="51"/>
      <c r="B22" s="51"/>
      <c r="C22" s="51"/>
      <c r="D22" s="51"/>
      <c r="E22" s="51"/>
      <c r="F22" s="51"/>
      <c r="G22" s="51"/>
      <c r="H22" s="51"/>
      <c r="I22" s="50" t="s">
        <v>55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</row>
    <row r="23" spans="1:187" s="15" customFormat="1" ht="15.75">
      <c r="A23" s="51"/>
      <c r="B23" s="51"/>
      <c r="C23" s="51"/>
      <c r="D23" s="51"/>
      <c r="E23" s="51"/>
      <c r="F23" s="51"/>
      <c r="G23" s="51"/>
      <c r="H23" s="51"/>
      <c r="I23" s="50" t="s">
        <v>56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</row>
    <row r="24" spans="1:187" s="15" customFormat="1" ht="15.75">
      <c r="A24" s="51"/>
      <c r="B24" s="51"/>
      <c r="C24" s="51"/>
      <c r="D24" s="51"/>
      <c r="E24" s="51"/>
      <c r="F24" s="51"/>
      <c r="G24" s="51"/>
      <c r="H24" s="51"/>
      <c r="I24" s="50" t="s">
        <v>57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</row>
    <row r="25" spans="1:187" s="15" customFormat="1" ht="15.75">
      <c r="A25" s="51" t="s">
        <v>59</v>
      </c>
      <c r="B25" s="51"/>
      <c r="C25" s="51"/>
      <c r="D25" s="51"/>
      <c r="E25" s="51"/>
      <c r="F25" s="51"/>
      <c r="G25" s="51"/>
      <c r="H25" s="51"/>
      <c r="I25" s="50" t="s">
        <v>60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</row>
    <row r="26" spans="1:187" s="15" customFormat="1" ht="15.75">
      <c r="A26" s="51"/>
      <c r="B26" s="51"/>
      <c r="C26" s="51"/>
      <c r="D26" s="51"/>
      <c r="E26" s="51"/>
      <c r="F26" s="51"/>
      <c r="G26" s="51"/>
      <c r="H26" s="51"/>
      <c r="I26" s="50" t="s">
        <v>38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</row>
    <row r="27" spans="1:187" s="15" customFormat="1" ht="15.75">
      <c r="A27" s="51" t="s">
        <v>61</v>
      </c>
      <c r="B27" s="51"/>
      <c r="C27" s="51"/>
      <c r="D27" s="51"/>
      <c r="E27" s="51"/>
      <c r="F27" s="51"/>
      <c r="G27" s="51"/>
      <c r="H27" s="51"/>
      <c r="I27" s="50" t="s">
        <v>144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1" t="s">
        <v>63</v>
      </c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30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</row>
    <row r="28" spans="1:187" s="15" customFormat="1" ht="15.75" customHeight="1">
      <c r="A28" s="51"/>
      <c r="B28" s="51"/>
      <c r="C28" s="51"/>
      <c r="D28" s="51"/>
      <c r="E28" s="51"/>
      <c r="F28" s="51"/>
      <c r="G28" s="51"/>
      <c r="H28" s="51"/>
      <c r="I28" s="54" t="s">
        <v>145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30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</row>
    <row r="29" spans="1:187" s="15" customFormat="1" ht="15.75">
      <c r="A29" s="51" t="s">
        <v>64</v>
      </c>
      <c r="B29" s="51"/>
      <c r="C29" s="51"/>
      <c r="D29" s="51"/>
      <c r="E29" s="51"/>
      <c r="F29" s="51"/>
      <c r="G29" s="51"/>
      <c r="H29" s="51"/>
      <c r="I29" s="50" t="s">
        <v>62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 t="s">
        <v>84</v>
      </c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</row>
    <row r="30" spans="1:187" s="15" customFormat="1" ht="15.75" customHeight="1">
      <c r="A30" s="51"/>
      <c r="B30" s="51"/>
      <c r="C30" s="51"/>
      <c r="D30" s="51"/>
      <c r="E30" s="51"/>
      <c r="F30" s="51"/>
      <c r="G30" s="51"/>
      <c r="H30" s="51"/>
      <c r="I30" s="54" t="s">
        <v>127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</row>
    <row r="31" spans="1:187" s="15" customFormat="1" ht="15.75" customHeight="1">
      <c r="A31" s="51" t="s">
        <v>65</v>
      </c>
      <c r="B31" s="51"/>
      <c r="C31" s="51"/>
      <c r="D31" s="51"/>
      <c r="E31" s="51"/>
      <c r="F31" s="51"/>
      <c r="G31" s="51"/>
      <c r="H31" s="51"/>
      <c r="I31" s="54" t="s">
        <v>128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1" t="s">
        <v>63</v>
      </c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3">
        <v>47.5308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>
        <v>48.014</v>
      </c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>
        <v>51.786</v>
      </c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</row>
    <row r="32" spans="1:187" s="15" customFormat="1" ht="15.75">
      <c r="A32" s="51" t="s">
        <v>66</v>
      </c>
      <c r="B32" s="51"/>
      <c r="C32" s="51"/>
      <c r="D32" s="51"/>
      <c r="E32" s="51"/>
      <c r="F32" s="51"/>
      <c r="G32" s="51"/>
      <c r="H32" s="51"/>
      <c r="I32" s="50" t="s">
        <v>67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 t="s">
        <v>68</v>
      </c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3">
        <v>357954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>
        <v>361595</v>
      </c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>
        <v>390000</v>
      </c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</row>
    <row r="33" spans="1:187" s="15" customFormat="1" ht="15.75" customHeight="1">
      <c r="A33" s="51"/>
      <c r="B33" s="51"/>
      <c r="C33" s="51"/>
      <c r="D33" s="51"/>
      <c r="E33" s="51"/>
      <c r="F33" s="51"/>
      <c r="G33" s="51"/>
      <c r="H33" s="51"/>
      <c r="I33" s="54" t="s">
        <v>129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</row>
    <row r="34" spans="1:187" s="15" customFormat="1" ht="15.75">
      <c r="A34" s="51" t="s">
        <v>69</v>
      </c>
      <c r="B34" s="51"/>
      <c r="C34" s="51"/>
      <c r="D34" s="51"/>
      <c r="E34" s="51"/>
      <c r="F34" s="51"/>
      <c r="G34" s="51"/>
      <c r="H34" s="51"/>
      <c r="I34" s="50" t="s">
        <v>70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 t="s">
        <v>68</v>
      </c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3" t="s">
        <v>256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 t="s">
        <v>256</v>
      </c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 t="s">
        <v>256</v>
      </c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</row>
    <row r="35" spans="1:187" s="15" customFormat="1" ht="15.75">
      <c r="A35" s="51"/>
      <c r="B35" s="51"/>
      <c r="C35" s="51"/>
      <c r="D35" s="51"/>
      <c r="E35" s="51"/>
      <c r="F35" s="51"/>
      <c r="G35" s="51"/>
      <c r="H35" s="51"/>
      <c r="I35" s="50" t="s">
        <v>71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</row>
    <row r="36" spans="1:187" s="15" customFormat="1" ht="15.75" customHeight="1">
      <c r="A36" s="51"/>
      <c r="B36" s="51"/>
      <c r="C36" s="51"/>
      <c r="D36" s="51"/>
      <c r="E36" s="51"/>
      <c r="F36" s="51"/>
      <c r="G36" s="51"/>
      <c r="H36" s="51"/>
      <c r="I36" s="54" t="s">
        <v>130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</row>
    <row r="37" spans="1:187" s="15" customFormat="1" ht="15.75">
      <c r="A37" s="51" t="s">
        <v>72</v>
      </c>
      <c r="B37" s="51"/>
      <c r="C37" s="51"/>
      <c r="D37" s="51"/>
      <c r="E37" s="51"/>
      <c r="F37" s="51"/>
      <c r="G37" s="51"/>
      <c r="H37" s="51"/>
      <c r="I37" s="50" t="s">
        <v>73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1" t="s">
        <v>58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5" t="s">
        <v>257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7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</row>
    <row r="38" spans="1:187" s="15" customFormat="1" ht="15.75">
      <c r="A38" s="51"/>
      <c r="B38" s="51"/>
      <c r="C38" s="51"/>
      <c r="D38" s="51"/>
      <c r="E38" s="51"/>
      <c r="F38" s="51"/>
      <c r="G38" s="51"/>
      <c r="H38" s="51"/>
      <c r="I38" s="50" t="s">
        <v>74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60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</row>
    <row r="39" spans="1:187" s="15" customFormat="1" ht="15.75">
      <c r="A39" s="51"/>
      <c r="B39" s="51"/>
      <c r="C39" s="51"/>
      <c r="D39" s="51"/>
      <c r="E39" s="51"/>
      <c r="F39" s="51"/>
      <c r="G39" s="51"/>
      <c r="H39" s="51"/>
      <c r="I39" s="50" t="s">
        <v>75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8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60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</row>
    <row r="40" spans="1:187" ht="15.75" customHeight="1">
      <c r="A40" s="51"/>
      <c r="B40" s="51"/>
      <c r="C40" s="51"/>
      <c r="D40" s="51"/>
      <c r="E40" s="51"/>
      <c r="F40" s="51"/>
      <c r="G40" s="51"/>
      <c r="H40" s="51"/>
      <c r="I40" s="54" t="s">
        <v>238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61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3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</row>
    <row r="41" spans="1:187" s="15" customFormat="1" ht="15.75">
      <c r="A41" s="51" t="s">
        <v>76</v>
      </c>
      <c r="B41" s="51"/>
      <c r="C41" s="51"/>
      <c r="D41" s="51"/>
      <c r="E41" s="51"/>
      <c r="F41" s="51"/>
      <c r="G41" s="51"/>
      <c r="H41" s="51"/>
      <c r="I41" s="50" t="s">
        <v>77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64" t="s">
        <v>258</v>
      </c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6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</row>
    <row r="42" spans="1:187" s="15" customFormat="1" ht="15.75">
      <c r="A42" s="51"/>
      <c r="B42" s="51"/>
      <c r="C42" s="51"/>
      <c r="D42" s="51"/>
      <c r="E42" s="51"/>
      <c r="F42" s="51"/>
      <c r="G42" s="51"/>
      <c r="H42" s="51"/>
      <c r="I42" s="50" t="s">
        <v>78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67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</row>
    <row r="43" spans="1:187" s="15" customFormat="1" ht="15.75" customHeight="1">
      <c r="A43" s="51"/>
      <c r="B43" s="51"/>
      <c r="C43" s="51"/>
      <c r="D43" s="51"/>
      <c r="E43" s="51"/>
      <c r="F43" s="51"/>
      <c r="G43" s="51"/>
      <c r="H43" s="51"/>
      <c r="I43" s="54" t="s">
        <v>239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70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2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</row>
    <row r="44" spans="1:187" s="15" customFormat="1" ht="15.75">
      <c r="A44" s="51" t="s">
        <v>80</v>
      </c>
      <c r="B44" s="51"/>
      <c r="C44" s="51"/>
      <c r="D44" s="51"/>
      <c r="E44" s="51"/>
      <c r="F44" s="51"/>
      <c r="G44" s="51"/>
      <c r="H44" s="51"/>
      <c r="I44" s="50" t="s">
        <v>81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1" t="s">
        <v>84</v>
      </c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3" t="s">
        <v>256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 t="s">
        <v>256</v>
      </c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 t="s">
        <v>256</v>
      </c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</row>
    <row r="45" spans="1:187" s="15" customFormat="1" ht="15.75">
      <c r="A45" s="51"/>
      <c r="B45" s="51"/>
      <c r="C45" s="51"/>
      <c r="D45" s="51"/>
      <c r="E45" s="51"/>
      <c r="F45" s="51"/>
      <c r="G45" s="51"/>
      <c r="H45" s="51"/>
      <c r="I45" s="50" t="s">
        <v>82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</row>
    <row r="46" spans="1:187" s="15" customFormat="1" ht="15.75">
      <c r="A46" s="51"/>
      <c r="B46" s="51"/>
      <c r="C46" s="51"/>
      <c r="D46" s="51"/>
      <c r="E46" s="51"/>
      <c r="F46" s="51"/>
      <c r="G46" s="51"/>
      <c r="H46" s="51"/>
      <c r="I46" s="50" t="s">
        <v>83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</row>
    <row r="47" spans="1:187" s="15" customFormat="1" ht="15.75" customHeight="1">
      <c r="A47" s="51"/>
      <c r="B47" s="51"/>
      <c r="C47" s="51"/>
      <c r="D47" s="51"/>
      <c r="E47" s="51"/>
      <c r="F47" s="51"/>
      <c r="G47" s="51"/>
      <c r="H47" s="51"/>
      <c r="I47" s="54" t="s">
        <v>131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</row>
    <row r="48" spans="1:187" s="15" customFormat="1" ht="15.75">
      <c r="A48" s="51" t="s">
        <v>85</v>
      </c>
      <c r="B48" s="51"/>
      <c r="C48" s="51"/>
      <c r="D48" s="51"/>
      <c r="E48" s="51"/>
      <c r="F48" s="51"/>
      <c r="G48" s="51"/>
      <c r="H48" s="51"/>
      <c r="I48" s="50" t="s">
        <v>86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>
        <f>BF51+BF58</f>
        <v>33348.29</v>
      </c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2">
        <f>CB51+CB58</f>
        <v>28603.97660126</v>
      </c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2">
        <f>CX51+CX58</f>
        <v>39007.9420352</v>
      </c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</row>
    <row r="49" spans="1:187" s="15" customFormat="1" ht="15.75">
      <c r="A49" s="51"/>
      <c r="B49" s="51"/>
      <c r="C49" s="51"/>
      <c r="D49" s="51"/>
      <c r="E49" s="51"/>
      <c r="F49" s="51"/>
      <c r="G49" s="51"/>
      <c r="H49" s="51"/>
      <c r="I49" s="50" t="s">
        <v>87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19">
        <v>28603.98</v>
      </c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</row>
    <row r="50" spans="1:187" s="15" customFormat="1" ht="15.75">
      <c r="A50" s="51"/>
      <c r="B50" s="51"/>
      <c r="C50" s="51"/>
      <c r="D50" s="51"/>
      <c r="E50" s="51"/>
      <c r="F50" s="51"/>
      <c r="G50" s="51"/>
      <c r="H50" s="51"/>
      <c r="I50" s="50" t="s">
        <v>88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20">
        <f>DT49-CB48</f>
        <v>0.003398739998374367</v>
      </c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</row>
    <row r="51" spans="1:187" s="15" customFormat="1" ht="15.75">
      <c r="A51" s="51" t="s">
        <v>89</v>
      </c>
      <c r="B51" s="51"/>
      <c r="C51" s="51"/>
      <c r="D51" s="51"/>
      <c r="E51" s="51"/>
      <c r="F51" s="51"/>
      <c r="G51" s="51"/>
      <c r="H51" s="51"/>
      <c r="I51" s="50" t="s">
        <v>90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 t="s">
        <v>44</v>
      </c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74">
        <v>25584.85</v>
      </c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>
        <f>CB55+CB56+CB57</f>
        <v>23440.86</v>
      </c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>
        <f>CX55+CX56+CX57</f>
        <v>25081.7202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</row>
    <row r="52" spans="1:187" s="15" customFormat="1" ht="15.75" customHeight="1">
      <c r="A52" s="51"/>
      <c r="B52" s="51"/>
      <c r="C52" s="51"/>
      <c r="D52" s="51"/>
      <c r="E52" s="51"/>
      <c r="F52" s="51"/>
      <c r="G52" s="51"/>
      <c r="H52" s="51"/>
      <c r="I52" s="54" t="s">
        <v>132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</row>
    <row r="53" spans="1:187" s="15" customFormat="1" ht="15.75" customHeight="1">
      <c r="A53" s="51"/>
      <c r="B53" s="51"/>
      <c r="C53" s="51"/>
      <c r="D53" s="51"/>
      <c r="E53" s="51"/>
      <c r="F53" s="51"/>
      <c r="G53" s="51"/>
      <c r="H53" s="51"/>
      <c r="I53" s="54" t="s">
        <v>133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</row>
    <row r="54" spans="1:187" s="15" customFormat="1" ht="15.75">
      <c r="A54" s="51"/>
      <c r="B54" s="51"/>
      <c r="C54" s="51"/>
      <c r="D54" s="51"/>
      <c r="E54" s="51"/>
      <c r="F54" s="51"/>
      <c r="G54" s="51"/>
      <c r="H54" s="51"/>
      <c r="I54" s="50" t="s">
        <v>91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</row>
    <row r="55" spans="1:187" s="15" customFormat="1" ht="15.75">
      <c r="A55" s="51"/>
      <c r="B55" s="51"/>
      <c r="C55" s="51"/>
      <c r="D55" s="51"/>
      <c r="E55" s="51"/>
      <c r="F55" s="51"/>
      <c r="G55" s="51"/>
      <c r="H55" s="51"/>
      <c r="I55" s="50" t="s">
        <v>92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2">
        <v>14542.55</v>
      </c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>
        <v>14902.09</v>
      </c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>
        <f>CB55*1.07</f>
        <v>15945.2363</v>
      </c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</row>
    <row r="56" spans="1:187" s="15" customFormat="1" ht="15.75">
      <c r="A56" s="51"/>
      <c r="B56" s="51"/>
      <c r="C56" s="51"/>
      <c r="D56" s="51"/>
      <c r="E56" s="51"/>
      <c r="F56" s="51"/>
      <c r="G56" s="51"/>
      <c r="H56" s="51"/>
      <c r="I56" s="50" t="s">
        <v>252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2">
        <v>5091.86</v>
      </c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>
        <f>4745.73-1000</f>
        <v>3745.7299999999996</v>
      </c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>
        <f>CB56*1.07</f>
        <v>4007.9311</v>
      </c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</row>
    <row r="57" spans="1:187" s="15" customFormat="1" ht="15.75">
      <c r="A57" s="51"/>
      <c r="B57" s="51"/>
      <c r="C57" s="51"/>
      <c r="D57" s="51"/>
      <c r="E57" s="51"/>
      <c r="F57" s="51"/>
      <c r="G57" s="51"/>
      <c r="H57" s="51"/>
      <c r="I57" s="50" t="s">
        <v>93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2">
        <v>5150.25</v>
      </c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>
        <f>5112.78-319.74</f>
        <v>4793.04</v>
      </c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>
        <f>CB57*1.07</f>
        <v>5128.5528</v>
      </c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</row>
    <row r="58" spans="1:187" s="15" customFormat="1" ht="15.75">
      <c r="A58" s="51" t="s">
        <v>94</v>
      </c>
      <c r="B58" s="51"/>
      <c r="C58" s="51"/>
      <c r="D58" s="51"/>
      <c r="E58" s="51"/>
      <c r="F58" s="51"/>
      <c r="G58" s="51"/>
      <c r="H58" s="51"/>
      <c r="I58" s="50" t="s">
        <v>95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1" t="s">
        <v>44</v>
      </c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>
        <v>7763.44</v>
      </c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>
        <f>5454.83-5454.83*5.3478%</f>
        <v>5163.11660126</v>
      </c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>
        <f>DT58+DT59+DT60+DT61</f>
        <v>13926.2218352</v>
      </c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18">
        <f>CX55*0.304</f>
        <v>4847.3518352</v>
      </c>
      <c r="DU58" s="21" t="s">
        <v>259</v>
      </c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</row>
    <row r="59" spans="1:187" s="15" customFormat="1" ht="15.75" customHeight="1">
      <c r="A59" s="51"/>
      <c r="B59" s="51"/>
      <c r="C59" s="51"/>
      <c r="D59" s="51"/>
      <c r="E59" s="51"/>
      <c r="F59" s="51"/>
      <c r="G59" s="51"/>
      <c r="H59" s="51"/>
      <c r="I59" s="54" t="s">
        <v>134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18">
        <f>321.6*12</f>
        <v>3859.2000000000003</v>
      </c>
      <c r="DU59" s="21" t="s">
        <v>260</v>
      </c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</row>
    <row r="60" spans="1:187" s="15" customFormat="1" ht="15.75" customHeight="1">
      <c r="A60" s="51"/>
      <c r="B60" s="51"/>
      <c r="C60" s="51"/>
      <c r="D60" s="51"/>
      <c r="E60" s="51"/>
      <c r="F60" s="51"/>
      <c r="G60" s="51"/>
      <c r="H60" s="51"/>
      <c r="I60" s="54" t="s">
        <v>135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18">
        <v>5219.67</v>
      </c>
      <c r="DU60" s="21" t="s">
        <v>261</v>
      </c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</row>
    <row r="61" spans="1:187" s="15" customFormat="1" ht="15.75">
      <c r="A61" s="51" t="s">
        <v>96</v>
      </c>
      <c r="B61" s="51"/>
      <c r="C61" s="51"/>
      <c r="D61" s="51"/>
      <c r="E61" s="51"/>
      <c r="F61" s="51"/>
      <c r="G61" s="51"/>
      <c r="H61" s="51"/>
      <c r="I61" s="50" t="s">
        <v>97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 t="s">
        <v>44</v>
      </c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19"/>
      <c r="DU61" s="28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</row>
    <row r="62" spans="1:187" s="15" customFormat="1" ht="15.75">
      <c r="A62" s="51"/>
      <c r="B62" s="51"/>
      <c r="C62" s="51"/>
      <c r="D62" s="51"/>
      <c r="E62" s="51"/>
      <c r="F62" s="51"/>
      <c r="G62" s="51"/>
      <c r="H62" s="51"/>
      <c r="I62" s="50" t="s">
        <v>98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</row>
    <row r="63" spans="1:187" s="15" customFormat="1" ht="15.75">
      <c r="A63" s="51" t="s">
        <v>99</v>
      </c>
      <c r="B63" s="51"/>
      <c r="C63" s="51"/>
      <c r="D63" s="51"/>
      <c r="E63" s="51"/>
      <c r="F63" s="51"/>
      <c r="G63" s="51"/>
      <c r="H63" s="51"/>
      <c r="I63" s="50" t="s">
        <v>100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 t="s">
        <v>44</v>
      </c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</row>
    <row r="64" spans="1:187" s="15" customFormat="1" ht="15.75">
      <c r="A64" s="51"/>
      <c r="B64" s="51"/>
      <c r="C64" s="51"/>
      <c r="D64" s="51"/>
      <c r="E64" s="51"/>
      <c r="F64" s="51"/>
      <c r="G64" s="51"/>
      <c r="H64" s="51"/>
      <c r="I64" s="50" t="s">
        <v>101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</row>
    <row r="65" spans="1:187" s="15" customFormat="1" ht="15.75">
      <c r="A65" s="51" t="s">
        <v>102</v>
      </c>
      <c r="B65" s="51"/>
      <c r="C65" s="51"/>
      <c r="D65" s="51"/>
      <c r="E65" s="51"/>
      <c r="F65" s="51"/>
      <c r="G65" s="51"/>
      <c r="H65" s="51"/>
      <c r="I65" s="50" t="s">
        <v>103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</row>
    <row r="66" spans="1:187" s="15" customFormat="1" ht="15.75">
      <c r="A66" s="51"/>
      <c r="B66" s="51"/>
      <c r="C66" s="51"/>
      <c r="D66" s="51"/>
      <c r="E66" s="51"/>
      <c r="F66" s="51"/>
      <c r="G66" s="51"/>
      <c r="H66" s="51"/>
      <c r="I66" s="50" t="s">
        <v>104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</row>
    <row r="67" spans="1:187" s="15" customFormat="1" ht="15.75">
      <c r="A67" s="51"/>
      <c r="B67" s="51"/>
      <c r="C67" s="51"/>
      <c r="D67" s="51"/>
      <c r="E67" s="51"/>
      <c r="F67" s="51"/>
      <c r="G67" s="51"/>
      <c r="H67" s="51"/>
      <c r="I67" s="50" t="s">
        <v>79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</row>
    <row r="68" spans="1:187" s="15" customFormat="1" ht="15.75">
      <c r="A68" s="51"/>
      <c r="B68" s="51"/>
      <c r="C68" s="51"/>
      <c r="D68" s="51"/>
      <c r="E68" s="51"/>
      <c r="F68" s="51"/>
      <c r="G68" s="51"/>
      <c r="H68" s="51"/>
      <c r="I68" s="73" t="s">
        <v>105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</row>
    <row r="69" spans="1:187" s="15" customFormat="1" ht="15.75" customHeight="1">
      <c r="A69" s="51"/>
      <c r="B69" s="51"/>
      <c r="C69" s="51"/>
      <c r="D69" s="51"/>
      <c r="E69" s="51"/>
      <c r="F69" s="51"/>
      <c r="G69" s="51"/>
      <c r="H69" s="51"/>
      <c r="I69" s="54" t="s">
        <v>136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1" t="s">
        <v>106</v>
      </c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3">
        <v>1143.03</v>
      </c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>
        <v>1366.765</v>
      </c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>
        <v>1584.524</v>
      </c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</row>
    <row r="70" spans="1:187" s="15" customFormat="1" ht="15.75">
      <c r="A70" s="51"/>
      <c r="B70" s="51"/>
      <c r="C70" s="51"/>
      <c r="D70" s="51"/>
      <c r="E70" s="51"/>
      <c r="F70" s="51"/>
      <c r="G70" s="51"/>
      <c r="H70" s="51"/>
      <c r="I70" s="50" t="s">
        <v>107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1" t="s">
        <v>44</v>
      </c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</row>
    <row r="71" spans="1:187" s="15" customFormat="1" ht="15.75" customHeight="1">
      <c r="A71" s="51"/>
      <c r="B71" s="51"/>
      <c r="C71" s="51"/>
      <c r="D71" s="51"/>
      <c r="E71" s="51"/>
      <c r="F71" s="51"/>
      <c r="G71" s="51"/>
      <c r="H71" s="51"/>
      <c r="I71" s="54" t="s">
        <v>137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1" t="s">
        <v>108</v>
      </c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</row>
    <row r="72" spans="1:187" s="15" customFormat="1" ht="15.75">
      <c r="A72" s="51" t="s">
        <v>109</v>
      </c>
      <c r="B72" s="51"/>
      <c r="C72" s="51"/>
      <c r="D72" s="51"/>
      <c r="E72" s="51"/>
      <c r="F72" s="51"/>
      <c r="G72" s="51"/>
      <c r="H72" s="51"/>
      <c r="I72" s="50" t="s">
        <v>110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</row>
    <row r="73" spans="1:187" s="15" customFormat="1" ht="15.75">
      <c r="A73" s="51"/>
      <c r="B73" s="51"/>
      <c r="C73" s="51"/>
      <c r="D73" s="51"/>
      <c r="E73" s="51"/>
      <c r="F73" s="51"/>
      <c r="G73" s="51"/>
      <c r="H73" s="51"/>
      <c r="I73" s="50" t="s">
        <v>151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</row>
    <row r="74" spans="1:187" s="15" customFormat="1" ht="15.75">
      <c r="A74" s="51"/>
      <c r="B74" s="51"/>
      <c r="C74" s="51"/>
      <c r="D74" s="51"/>
      <c r="E74" s="51"/>
      <c r="F74" s="51"/>
      <c r="G74" s="51"/>
      <c r="H74" s="51"/>
      <c r="I74" s="50" t="s">
        <v>111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</row>
    <row r="75" spans="1:187" s="15" customFormat="1" ht="15.75">
      <c r="A75" s="51" t="s">
        <v>112</v>
      </c>
      <c r="B75" s="51"/>
      <c r="C75" s="51"/>
      <c r="D75" s="51"/>
      <c r="E75" s="51"/>
      <c r="F75" s="51"/>
      <c r="G75" s="51"/>
      <c r="H75" s="51"/>
      <c r="I75" s="50" t="s">
        <v>113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1" t="s">
        <v>115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3">
        <v>34</v>
      </c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>
        <v>34</v>
      </c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>
        <v>34</v>
      </c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</row>
    <row r="76" spans="1:187" s="15" customFormat="1" ht="15.75">
      <c r="A76" s="51"/>
      <c r="B76" s="51"/>
      <c r="C76" s="51"/>
      <c r="D76" s="51"/>
      <c r="E76" s="51"/>
      <c r="F76" s="51"/>
      <c r="G76" s="51"/>
      <c r="H76" s="51"/>
      <c r="I76" s="50" t="s">
        <v>114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19"/>
    </row>
    <row r="77" spans="1:187" s="15" customFormat="1" ht="15.75">
      <c r="A77" s="51" t="s">
        <v>116</v>
      </c>
      <c r="B77" s="51"/>
      <c r="C77" s="51"/>
      <c r="D77" s="51"/>
      <c r="E77" s="51"/>
      <c r="F77" s="51"/>
      <c r="G77" s="51"/>
      <c r="H77" s="51"/>
      <c r="I77" s="50" t="s">
        <v>117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1" t="s">
        <v>44</v>
      </c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2">
        <f>BF55/12/BF75</f>
        <v>35.64350490196078</v>
      </c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>
        <f>CB55/12/CB75</f>
        <v>36.52473039215687</v>
      </c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>
        <f>CX55/12/CX75</f>
        <v>39.08146151960784</v>
      </c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</row>
    <row r="78" spans="1:187" s="15" customFormat="1" ht="15.75">
      <c r="A78" s="51"/>
      <c r="B78" s="51"/>
      <c r="C78" s="51"/>
      <c r="D78" s="51"/>
      <c r="E78" s="51"/>
      <c r="F78" s="51"/>
      <c r="G78" s="51"/>
      <c r="H78" s="51"/>
      <c r="I78" s="50" t="s">
        <v>118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1" t="s">
        <v>119</v>
      </c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76" t="s">
        <v>251</v>
      </c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</row>
    <row r="79" spans="1:187" s="15" customFormat="1" ht="15.75">
      <c r="A79" s="51" t="s">
        <v>120</v>
      </c>
      <c r="B79" s="51"/>
      <c r="C79" s="51"/>
      <c r="D79" s="51"/>
      <c r="E79" s="51"/>
      <c r="F79" s="51"/>
      <c r="G79" s="51"/>
      <c r="H79" s="51"/>
      <c r="I79" s="50" t="s">
        <v>121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</row>
    <row r="80" spans="1:187" s="15" customFormat="1" ht="15.75">
      <c r="A80" s="51"/>
      <c r="B80" s="51"/>
      <c r="C80" s="51"/>
      <c r="D80" s="51"/>
      <c r="E80" s="51"/>
      <c r="F80" s="51"/>
      <c r="G80" s="51"/>
      <c r="H80" s="51"/>
      <c r="I80" s="50" t="s">
        <v>122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</row>
    <row r="81" spans="1:187" s="15" customFormat="1" ht="15.75">
      <c r="A81" s="51"/>
      <c r="B81" s="51"/>
      <c r="C81" s="51"/>
      <c r="D81" s="51"/>
      <c r="E81" s="51"/>
      <c r="F81" s="51"/>
      <c r="G81" s="51"/>
      <c r="H81" s="51"/>
      <c r="I81" s="50" t="s">
        <v>123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</row>
    <row r="82" spans="1:187" s="15" customFormat="1" ht="15.75">
      <c r="A82" s="51"/>
      <c r="B82" s="51"/>
      <c r="C82" s="51"/>
      <c r="D82" s="51"/>
      <c r="E82" s="51"/>
      <c r="F82" s="51"/>
      <c r="G82" s="51"/>
      <c r="H82" s="51"/>
      <c r="I82" s="73" t="s">
        <v>105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</row>
    <row r="83" spans="1:187" s="15" customFormat="1" ht="15.75">
      <c r="A83" s="51"/>
      <c r="B83" s="51"/>
      <c r="C83" s="51"/>
      <c r="D83" s="51"/>
      <c r="E83" s="51"/>
      <c r="F83" s="51"/>
      <c r="G83" s="51"/>
      <c r="H83" s="51"/>
      <c r="I83" s="50" t="s">
        <v>138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1" t="s">
        <v>44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3">
        <v>5000</v>
      </c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>
        <v>5000</v>
      </c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>
        <v>5000</v>
      </c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</row>
    <row r="84" spans="1:187" s="15" customFormat="1" ht="15.75">
      <c r="A84" s="51"/>
      <c r="B84" s="51"/>
      <c r="C84" s="51"/>
      <c r="D84" s="51"/>
      <c r="E84" s="51"/>
      <c r="F84" s="51"/>
      <c r="G84" s="51"/>
      <c r="H84" s="51"/>
      <c r="I84" s="50" t="s">
        <v>139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</row>
    <row r="85" spans="1:187" s="15" customFormat="1" ht="15.75">
      <c r="A85" s="51"/>
      <c r="B85" s="51"/>
      <c r="C85" s="51"/>
      <c r="D85" s="51"/>
      <c r="E85" s="51"/>
      <c r="F85" s="51"/>
      <c r="G85" s="51"/>
      <c r="H85" s="51"/>
      <c r="I85" s="50" t="s">
        <v>124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1" t="s">
        <v>44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</row>
    <row r="86" spans="1:187" s="15" customFormat="1" ht="15.75">
      <c r="A86" s="51"/>
      <c r="B86" s="51"/>
      <c r="C86" s="51"/>
      <c r="D86" s="51"/>
      <c r="E86" s="51"/>
      <c r="F86" s="51"/>
      <c r="G86" s="51"/>
      <c r="H86" s="51"/>
      <c r="I86" s="50" t="s">
        <v>125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</row>
    <row r="87" spans="1:187" s="15" customFormat="1" ht="15.75">
      <c r="A87" s="51"/>
      <c r="B87" s="51"/>
      <c r="C87" s="51"/>
      <c r="D87" s="51"/>
      <c r="E87" s="51"/>
      <c r="F87" s="51"/>
      <c r="G87" s="51"/>
      <c r="H87" s="51"/>
      <c r="I87" s="50" t="s">
        <v>126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</row>
    <row r="88" spans="1:187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</row>
    <row r="89" spans="1:187" s="14" customFormat="1" ht="12" customHeight="1">
      <c r="A89" s="13" t="s">
        <v>140</v>
      </c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</row>
    <row r="90" spans="1:187" s="14" customFormat="1" ht="12" customHeight="1">
      <c r="A90" s="13" t="s">
        <v>141</v>
      </c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</row>
    <row r="91" s="14" customFormat="1" ht="12" customHeight="1">
      <c r="A91" s="13" t="s">
        <v>142</v>
      </c>
    </row>
    <row r="92" s="14" customFormat="1" ht="12" customHeight="1">
      <c r="A92" s="13" t="s">
        <v>143</v>
      </c>
    </row>
  </sheetData>
  <sheetProtection/>
  <mergeCells count="282">
    <mergeCell ref="DT13:FQ13"/>
    <mergeCell ref="CY7:DQ7"/>
    <mergeCell ref="DT78:GE78"/>
    <mergeCell ref="DT76:GD76"/>
    <mergeCell ref="DT55:FK55"/>
    <mergeCell ref="CX57:DS57"/>
    <mergeCell ref="CX72:DS74"/>
    <mergeCell ref="CX58:DS60"/>
    <mergeCell ref="CX56:DS56"/>
    <mergeCell ref="CX51:DS53"/>
    <mergeCell ref="A54:H54"/>
    <mergeCell ref="A55:H55"/>
    <mergeCell ref="A51:H53"/>
    <mergeCell ref="A56:H56"/>
    <mergeCell ref="AP51:BE53"/>
    <mergeCell ref="I52:AO52"/>
    <mergeCell ref="I53:AO53"/>
    <mergeCell ref="I51:AO51"/>
    <mergeCell ref="I56:AO56"/>
    <mergeCell ref="I55:AO55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B75:CW76"/>
    <mergeCell ref="CX75:DS76"/>
    <mergeCell ref="I79:AO79"/>
    <mergeCell ref="CB79:CW81"/>
    <mergeCell ref="I77:AO77"/>
    <mergeCell ref="I78:AO78"/>
    <mergeCell ref="AP78:BE78"/>
    <mergeCell ref="I81:AO81"/>
    <mergeCell ref="BF56:CA56"/>
    <mergeCell ref="BF51:CA53"/>
    <mergeCell ref="CB51:CW53"/>
    <mergeCell ref="AP54:BE54"/>
    <mergeCell ref="AP55:BE55"/>
    <mergeCell ref="AP56:BE56"/>
    <mergeCell ref="CB54:CW54"/>
    <mergeCell ref="BF54:CA54"/>
    <mergeCell ref="BF55:CA55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6:AO76"/>
    <mergeCell ref="I74:AO74"/>
    <mergeCell ref="A72:H74"/>
    <mergeCell ref="AP72:BE74"/>
    <mergeCell ref="BF72:CA74"/>
    <mergeCell ref="CB72:CW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X61:DS62"/>
    <mergeCell ref="AP63:BE64"/>
    <mergeCell ref="BF63:CA64"/>
    <mergeCell ref="CB63:CW64"/>
    <mergeCell ref="I63:AO63"/>
    <mergeCell ref="CX63:DS64"/>
    <mergeCell ref="I62:AO62"/>
    <mergeCell ref="I64:AO64"/>
    <mergeCell ref="A57:H57"/>
    <mergeCell ref="A61:H62"/>
    <mergeCell ref="AP61:BE62"/>
    <mergeCell ref="BF61:CA62"/>
    <mergeCell ref="CB61:CW62"/>
    <mergeCell ref="I61:AO61"/>
    <mergeCell ref="BF57:CA57"/>
    <mergeCell ref="CB57:CW57"/>
    <mergeCell ref="I60:AO60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I58:AO58"/>
    <mergeCell ref="I57:AO57"/>
    <mergeCell ref="I54:AO54"/>
    <mergeCell ref="AP57:BE5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41:H43"/>
    <mergeCell ref="A44:H47"/>
    <mergeCell ref="A37:H40"/>
    <mergeCell ref="AP37:BE40"/>
    <mergeCell ref="I47:AO47"/>
    <mergeCell ref="AP44:BE47"/>
    <mergeCell ref="I42:AO42"/>
    <mergeCell ref="I46:AO46"/>
    <mergeCell ref="I45:AO45"/>
    <mergeCell ref="I44:AO44"/>
    <mergeCell ref="CB44:CW47"/>
    <mergeCell ref="I41:AO41"/>
    <mergeCell ref="AP41:BE43"/>
    <mergeCell ref="I43:AO43"/>
    <mergeCell ref="I38:AO38"/>
    <mergeCell ref="BF37:DS40"/>
    <mergeCell ref="BF41:DS43"/>
    <mergeCell ref="CX44:DS47"/>
    <mergeCell ref="BF44:CA47"/>
    <mergeCell ref="I36:AO36"/>
    <mergeCell ref="I40:AO40"/>
    <mergeCell ref="I39:AO39"/>
    <mergeCell ref="CX34:DS36"/>
    <mergeCell ref="A34:H36"/>
    <mergeCell ref="AP34:BE36"/>
    <mergeCell ref="BF34:CA36"/>
    <mergeCell ref="CB34:CW36"/>
    <mergeCell ref="I35:AO35"/>
    <mergeCell ref="I37:AO37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  <mergeCell ref="CC7:CU7"/>
    <mergeCell ref="BG7:BY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12"/>
  <sheetViews>
    <sheetView zoomScalePageLayoutView="0" workbookViewId="0" topLeftCell="A16">
      <selection activeCell="CM52" sqref="CM52:CW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9" t="s">
        <v>154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</row>
    <row r="10" spans="1:123" ht="15.75">
      <c r="A10" s="40" t="s">
        <v>25</v>
      </c>
      <c r="B10" s="41"/>
      <c r="C10" s="41"/>
      <c r="D10" s="41"/>
      <c r="E10" s="41"/>
      <c r="F10" s="41"/>
      <c r="G10" s="41"/>
      <c r="H10" s="42"/>
      <c r="I10" s="40" t="s">
        <v>27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40" t="s">
        <v>28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  <c r="BF10" s="40" t="s">
        <v>30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  <c r="CB10" s="40" t="s">
        <v>34</v>
      </c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2"/>
      <c r="CX10" s="40" t="s">
        <v>32</v>
      </c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2"/>
    </row>
    <row r="11" spans="1:123" ht="15.75">
      <c r="A11" s="44" t="s">
        <v>26</v>
      </c>
      <c r="B11" s="45"/>
      <c r="C11" s="45"/>
      <c r="D11" s="45"/>
      <c r="E11" s="45"/>
      <c r="F11" s="45"/>
      <c r="G11" s="45"/>
      <c r="H11" s="46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  <c r="AP11" s="44" t="s">
        <v>29</v>
      </c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44" t="s">
        <v>31</v>
      </c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6"/>
      <c r="CB11" s="44" t="s">
        <v>35</v>
      </c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6"/>
      <c r="CX11" s="44" t="s">
        <v>33</v>
      </c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</row>
    <row r="12" spans="1:123" ht="15.75" customHeight="1">
      <c r="A12" s="44"/>
      <c r="B12" s="45"/>
      <c r="C12" s="45"/>
      <c r="D12" s="45"/>
      <c r="E12" s="45"/>
      <c r="F12" s="45"/>
      <c r="G12" s="45"/>
      <c r="H12" s="46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4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44" t="s">
        <v>253</v>
      </c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254</v>
      </c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6"/>
      <c r="CX12" s="44" t="s">
        <v>255</v>
      </c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6"/>
    </row>
    <row r="13" spans="1:123" s="15" customFormat="1" ht="15.75">
      <c r="A13" s="77"/>
      <c r="B13" s="78"/>
      <c r="C13" s="78"/>
      <c r="D13" s="78"/>
      <c r="E13" s="78"/>
      <c r="F13" s="78"/>
      <c r="G13" s="78"/>
      <c r="H13" s="79"/>
      <c r="I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77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86" t="s">
        <v>155</v>
      </c>
      <c r="BG13" s="87"/>
      <c r="BH13" s="87"/>
      <c r="BI13" s="87"/>
      <c r="BJ13" s="87"/>
      <c r="BK13" s="87"/>
      <c r="BL13" s="87"/>
      <c r="BM13" s="87"/>
      <c r="BN13" s="87"/>
      <c r="BO13" s="87"/>
      <c r="BP13" s="88"/>
      <c r="BQ13" s="86" t="s">
        <v>157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8"/>
      <c r="CB13" s="86" t="s">
        <v>155</v>
      </c>
      <c r="CC13" s="87"/>
      <c r="CD13" s="87"/>
      <c r="CE13" s="87"/>
      <c r="CF13" s="87"/>
      <c r="CG13" s="87"/>
      <c r="CH13" s="87"/>
      <c r="CI13" s="87"/>
      <c r="CJ13" s="87"/>
      <c r="CK13" s="87"/>
      <c r="CL13" s="88"/>
      <c r="CM13" s="86" t="s">
        <v>157</v>
      </c>
      <c r="CN13" s="87"/>
      <c r="CO13" s="87"/>
      <c r="CP13" s="87"/>
      <c r="CQ13" s="87"/>
      <c r="CR13" s="87"/>
      <c r="CS13" s="87"/>
      <c r="CT13" s="87"/>
      <c r="CU13" s="87"/>
      <c r="CV13" s="87"/>
      <c r="CW13" s="88"/>
      <c r="CX13" s="86" t="s">
        <v>155</v>
      </c>
      <c r="CY13" s="87"/>
      <c r="CZ13" s="87"/>
      <c r="DA13" s="87"/>
      <c r="DB13" s="87"/>
      <c r="DC13" s="87"/>
      <c r="DD13" s="87"/>
      <c r="DE13" s="87"/>
      <c r="DF13" s="87"/>
      <c r="DG13" s="87"/>
      <c r="DH13" s="88"/>
      <c r="DI13" s="86" t="s">
        <v>157</v>
      </c>
      <c r="DJ13" s="87"/>
      <c r="DK13" s="87"/>
      <c r="DL13" s="87"/>
      <c r="DM13" s="87"/>
      <c r="DN13" s="87"/>
      <c r="DO13" s="87"/>
      <c r="DP13" s="87"/>
      <c r="DQ13" s="87"/>
      <c r="DR13" s="87"/>
      <c r="DS13" s="88"/>
    </row>
    <row r="14" spans="1:123" ht="15.75">
      <c r="A14" s="80"/>
      <c r="B14" s="81"/>
      <c r="C14" s="81"/>
      <c r="D14" s="81"/>
      <c r="E14" s="81"/>
      <c r="F14" s="81"/>
      <c r="G14" s="81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5"/>
      <c r="AP14" s="80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2"/>
      <c r="BF14" s="80" t="s">
        <v>156</v>
      </c>
      <c r="BG14" s="81"/>
      <c r="BH14" s="81"/>
      <c r="BI14" s="81"/>
      <c r="BJ14" s="81"/>
      <c r="BK14" s="81"/>
      <c r="BL14" s="81"/>
      <c r="BM14" s="81"/>
      <c r="BN14" s="81"/>
      <c r="BO14" s="81"/>
      <c r="BP14" s="82"/>
      <c r="BQ14" s="80" t="s">
        <v>156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2"/>
      <c r="CB14" s="80" t="s">
        <v>156</v>
      </c>
      <c r="CC14" s="81"/>
      <c r="CD14" s="81"/>
      <c r="CE14" s="81"/>
      <c r="CF14" s="81"/>
      <c r="CG14" s="81"/>
      <c r="CH14" s="81"/>
      <c r="CI14" s="81"/>
      <c r="CJ14" s="81"/>
      <c r="CK14" s="81"/>
      <c r="CL14" s="82"/>
      <c r="CM14" s="80" t="s">
        <v>156</v>
      </c>
      <c r="CN14" s="81"/>
      <c r="CO14" s="81"/>
      <c r="CP14" s="81"/>
      <c r="CQ14" s="81"/>
      <c r="CR14" s="81"/>
      <c r="CS14" s="81"/>
      <c r="CT14" s="81"/>
      <c r="CU14" s="81"/>
      <c r="CV14" s="81"/>
      <c r="CW14" s="82"/>
      <c r="CX14" s="80" t="s">
        <v>156</v>
      </c>
      <c r="CY14" s="81"/>
      <c r="CZ14" s="81"/>
      <c r="DA14" s="81"/>
      <c r="DB14" s="81"/>
      <c r="DC14" s="81"/>
      <c r="DD14" s="81"/>
      <c r="DE14" s="81"/>
      <c r="DF14" s="81"/>
      <c r="DG14" s="81"/>
      <c r="DH14" s="82"/>
      <c r="DI14" s="80" t="s">
        <v>156</v>
      </c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1:123" ht="15.75">
      <c r="A15" s="51" t="s">
        <v>36</v>
      </c>
      <c r="B15" s="51"/>
      <c r="C15" s="51"/>
      <c r="D15" s="51"/>
      <c r="E15" s="51"/>
      <c r="F15" s="51"/>
      <c r="G15" s="51"/>
      <c r="H15" s="51"/>
      <c r="I15" s="50" t="s">
        <v>158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</row>
    <row r="16" spans="1:123" ht="15.75">
      <c r="A16" s="51"/>
      <c r="B16" s="51"/>
      <c r="C16" s="51"/>
      <c r="D16" s="51"/>
      <c r="E16" s="51"/>
      <c r="F16" s="51"/>
      <c r="G16" s="51"/>
      <c r="H16" s="51"/>
      <c r="I16" s="50" t="s">
        <v>159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</row>
    <row r="17" spans="1:123" ht="15.75" hidden="1">
      <c r="A17" s="51" t="s">
        <v>43</v>
      </c>
      <c r="B17" s="51"/>
      <c r="C17" s="51"/>
      <c r="D17" s="51"/>
      <c r="E17" s="51"/>
      <c r="F17" s="51"/>
      <c r="G17" s="51"/>
      <c r="H17" s="51"/>
      <c r="I17" s="50" t="s">
        <v>160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</row>
    <row r="18" spans="1:123" ht="15.75" hidden="1">
      <c r="A18" s="51"/>
      <c r="B18" s="51"/>
      <c r="C18" s="51"/>
      <c r="D18" s="51"/>
      <c r="E18" s="51"/>
      <c r="F18" s="51"/>
      <c r="G18" s="51"/>
      <c r="H18" s="51"/>
      <c r="I18" s="50" t="s">
        <v>161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</row>
    <row r="19" spans="1:123" ht="15.75" hidden="1">
      <c r="A19" s="51"/>
      <c r="B19" s="51"/>
      <c r="C19" s="51"/>
      <c r="D19" s="51"/>
      <c r="E19" s="51"/>
      <c r="F19" s="51"/>
      <c r="G19" s="51"/>
      <c r="H19" s="51"/>
      <c r="I19" s="50" t="s">
        <v>162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1" t="s">
        <v>190</v>
      </c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</row>
    <row r="20" spans="1:123" ht="15.75" hidden="1">
      <c r="A20" s="51"/>
      <c r="B20" s="51"/>
      <c r="C20" s="51"/>
      <c r="D20" s="51"/>
      <c r="E20" s="51"/>
      <c r="F20" s="51"/>
      <c r="G20" s="51"/>
      <c r="H20" s="51"/>
      <c r="I20" s="50" t="s">
        <v>163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</row>
    <row r="21" spans="1:123" ht="15.75" hidden="1">
      <c r="A21" s="51"/>
      <c r="B21" s="51"/>
      <c r="C21" s="51"/>
      <c r="D21" s="51"/>
      <c r="E21" s="51"/>
      <c r="F21" s="51"/>
      <c r="G21" s="51"/>
      <c r="H21" s="51"/>
      <c r="I21" s="50" t="s">
        <v>164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</row>
    <row r="22" spans="1:123" ht="15.75" hidden="1">
      <c r="A22" s="51"/>
      <c r="B22" s="51"/>
      <c r="C22" s="51"/>
      <c r="D22" s="51"/>
      <c r="E22" s="51"/>
      <c r="F22" s="51"/>
      <c r="G22" s="51"/>
      <c r="H22" s="51"/>
      <c r="I22" s="50" t="s">
        <v>165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</row>
    <row r="23" spans="1:123" ht="15.75" hidden="1">
      <c r="A23" s="51"/>
      <c r="B23" s="51"/>
      <c r="C23" s="51"/>
      <c r="D23" s="51"/>
      <c r="E23" s="51"/>
      <c r="F23" s="51"/>
      <c r="G23" s="51"/>
      <c r="H23" s="51"/>
      <c r="I23" s="50" t="s">
        <v>166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</row>
    <row r="24" spans="1:123" ht="15.75" hidden="1">
      <c r="A24" s="51"/>
      <c r="B24" s="51"/>
      <c r="C24" s="51"/>
      <c r="D24" s="51"/>
      <c r="E24" s="51"/>
      <c r="F24" s="51"/>
      <c r="G24" s="51"/>
      <c r="H24" s="51"/>
      <c r="I24" s="50" t="s">
        <v>167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</row>
    <row r="25" spans="1:123" ht="15.75" hidden="1">
      <c r="A25" s="51"/>
      <c r="B25" s="51"/>
      <c r="C25" s="51"/>
      <c r="D25" s="51"/>
      <c r="E25" s="51"/>
      <c r="F25" s="51"/>
      <c r="G25" s="51"/>
      <c r="H25" s="51"/>
      <c r="I25" s="50" t="s">
        <v>168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</row>
    <row r="26" spans="1:123" ht="15.75" hidden="1">
      <c r="A26" s="51"/>
      <c r="B26" s="51"/>
      <c r="C26" s="51"/>
      <c r="D26" s="51"/>
      <c r="E26" s="51"/>
      <c r="F26" s="51"/>
      <c r="G26" s="51"/>
      <c r="H26" s="51"/>
      <c r="I26" s="50" t="s">
        <v>169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</row>
    <row r="27" spans="1:123" ht="15.75" hidden="1">
      <c r="A27" s="51"/>
      <c r="B27" s="51"/>
      <c r="C27" s="51"/>
      <c r="D27" s="51"/>
      <c r="E27" s="51"/>
      <c r="F27" s="51"/>
      <c r="G27" s="51"/>
      <c r="H27" s="51"/>
      <c r="I27" s="50" t="s">
        <v>170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</row>
    <row r="28" spans="1:123" ht="15.75" hidden="1">
      <c r="A28" s="51"/>
      <c r="B28" s="51"/>
      <c r="C28" s="51"/>
      <c r="D28" s="51"/>
      <c r="E28" s="51"/>
      <c r="F28" s="51"/>
      <c r="G28" s="51"/>
      <c r="H28" s="51"/>
      <c r="I28" s="50" t="s">
        <v>171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</row>
    <row r="29" spans="1:123" ht="15.75" hidden="1">
      <c r="A29" s="51"/>
      <c r="B29" s="51"/>
      <c r="C29" s="51"/>
      <c r="D29" s="51"/>
      <c r="E29" s="51"/>
      <c r="F29" s="51"/>
      <c r="G29" s="51"/>
      <c r="H29" s="51"/>
      <c r="I29" s="50" t="s">
        <v>172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</row>
    <row r="30" spans="1:123" ht="15.75" hidden="1">
      <c r="A30" s="51"/>
      <c r="B30" s="51"/>
      <c r="C30" s="51"/>
      <c r="D30" s="51"/>
      <c r="E30" s="51"/>
      <c r="F30" s="51"/>
      <c r="G30" s="51"/>
      <c r="H30" s="51"/>
      <c r="I30" s="50" t="s">
        <v>173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</row>
    <row r="31" spans="1:123" ht="15.75" hidden="1">
      <c r="A31" s="51"/>
      <c r="B31" s="51"/>
      <c r="C31" s="51"/>
      <c r="D31" s="51"/>
      <c r="E31" s="51"/>
      <c r="F31" s="51"/>
      <c r="G31" s="51"/>
      <c r="H31" s="51"/>
      <c r="I31" s="50" t="s">
        <v>174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</row>
    <row r="32" spans="1:123" ht="15.75" hidden="1">
      <c r="A32" s="51"/>
      <c r="B32" s="51"/>
      <c r="C32" s="51"/>
      <c r="D32" s="51"/>
      <c r="E32" s="51"/>
      <c r="F32" s="51"/>
      <c r="G32" s="51"/>
      <c r="H32" s="51"/>
      <c r="I32" s="50" t="s">
        <v>175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 t="s">
        <v>185</v>
      </c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</row>
    <row r="33" spans="1:123" ht="15.75" hidden="1">
      <c r="A33" s="51"/>
      <c r="B33" s="51"/>
      <c r="C33" s="51"/>
      <c r="D33" s="51"/>
      <c r="E33" s="51"/>
      <c r="F33" s="51"/>
      <c r="G33" s="51"/>
      <c r="H33" s="51"/>
      <c r="I33" s="50" t="s">
        <v>176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</row>
    <row r="34" spans="1:123" ht="15.75" hidden="1">
      <c r="A34" s="51"/>
      <c r="B34" s="51"/>
      <c r="C34" s="51"/>
      <c r="D34" s="51"/>
      <c r="E34" s="51"/>
      <c r="F34" s="51"/>
      <c r="G34" s="51"/>
      <c r="H34" s="51"/>
      <c r="I34" s="50" t="s">
        <v>163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</row>
    <row r="35" spans="1:123" ht="15.75" hidden="1">
      <c r="A35" s="51"/>
      <c r="B35" s="51"/>
      <c r="C35" s="51"/>
      <c r="D35" s="51"/>
      <c r="E35" s="51"/>
      <c r="F35" s="51"/>
      <c r="G35" s="51"/>
      <c r="H35" s="51"/>
      <c r="I35" s="50" t="s">
        <v>177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</row>
    <row r="36" spans="1:123" ht="15.75" hidden="1">
      <c r="A36" s="51"/>
      <c r="B36" s="51"/>
      <c r="C36" s="51"/>
      <c r="D36" s="51"/>
      <c r="E36" s="51"/>
      <c r="F36" s="51"/>
      <c r="G36" s="51"/>
      <c r="H36" s="51"/>
      <c r="I36" s="50" t="s">
        <v>178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</row>
    <row r="37" spans="1:123" ht="15.75" hidden="1">
      <c r="A37" s="51"/>
      <c r="B37" s="51"/>
      <c r="C37" s="51"/>
      <c r="D37" s="51"/>
      <c r="E37" s="51"/>
      <c r="F37" s="51"/>
      <c r="G37" s="51"/>
      <c r="H37" s="51"/>
      <c r="I37" s="50" t="s">
        <v>179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</row>
    <row r="38" spans="1:123" ht="15.75" hidden="1">
      <c r="A38" s="51"/>
      <c r="B38" s="51"/>
      <c r="C38" s="51"/>
      <c r="D38" s="51"/>
      <c r="E38" s="51"/>
      <c r="F38" s="51"/>
      <c r="G38" s="51"/>
      <c r="H38" s="51"/>
      <c r="I38" s="50" t="s">
        <v>180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</row>
    <row r="39" spans="1:123" ht="15.75" hidden="1">
      <c r="A39" s="51"/>
      <c r="B39" s="51"/>
      <c r="C39" s="51"/>
      <c r="D39" s="51"/>
      <c r="E39" s="51"/>
      <c r="F39" s="51"/>
      <c r="G39" s="51"/>
      <c r="H39" s="51"/>
      <c r="I39" s="50" t="s">
        <v>181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</row>
    <row r="40" spans="1:123" ht="15.75" hidden="1">
      <c r="A40" s="51"/>
      <c r="B40" s="51"/>
      <c r="C40" s="51"/>
      <c r="D40" s="51"/>
      <c r="E40" s="51"/>
      <c r="F40" s="51"/>
      <c r="G40" s="51"/>
      <c r="H40" s="51"/>
      <c r="I40" s="50" t="s">
        <v>182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</row>
    <row r="41" spans="1:123" ht="15.75" hidden="1">
      <c r="A41" s="51"/>
      <c r="B41" s="51"/>
      <c r="C41" s="51"/>
      <c r="D41" s="51"/>
      <c r="E41" s="51"/>
      <c r="F41" s="51"/>
      <c r="G41" s="51"/>
      <c r="H41" s="51"/>
      <c r="I41" s="50" t="s">
        <v>183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</row>
    <row r="42" spans="1:123" ht="15.75" hidden="1">
      <c r="A42" s="51"/>
      <c r="B42" s="51"/>
      <c r="C42" s="51"/>
      <c r="D42" s="51"/>
      <c r="E42" s="51"/>
      <c r="F42" s="51"/>
      <c r="G42" s="51"/>
      <c r="H42" s="51"/>
      <c r="I42" s="50" t="s">
        <v>184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</row>
    <row r="43" spans="1:123" ht="15.75" hidden="1">
      <c r="A43" s="51"/>
      <c r="B43" s="51"/>
      <c r="C43" s="51"/>
      <c r="D43" s="51"/>
      <c r="E43" s="51"/>
      <c r="F43" s="51"/>
      <c r="G43" s="51"/>
      <c r="H43" s="51"/>
      <c r="I43" s="50" t="s">
        <v>172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</row>
    <row r="44" spans="1:123" ht="15.75" hidden="1">
      <c r="A44" s="51"/>
      <c r="B44" s="51"/>
      <c r="C44" s="51"/>
      <c r="D44" s="51"/>
      <c r="E44" s="51"/>
      <c r="F44" s="51"/>
      <c r="G44" s="51"/>
      <c r="H44" s="51"/>
      <c r="I44" s="50" t="s">
        <v>173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</row>
    <row r="45" spans="1:123" ht="15.75" hidden="1">
      <c r="A45" s="51"/>
      <c r="B45" s="51"/>
      <c r="C45" s="51"/>
      <c r="D45" s="51"/>
      <c r="E45" s="51"/>
      <c r="F45" s="51"/>
      <c r="G45" s="51"/>
      <c r="H45" s="51"/>
      <c r="I45" s="50" t="s">
        <v>174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</row>
    <row r="46" spans="1:123" ht="15.75">
      <c r="A46" s="51" t="s">
        <v>45</v>
      </c>
      <c r="B46" s="51"/>
      <c r="C46" s="51"/>
      <c r="D46" s="51"/>
      <c r="E46" s="51"/>
      <c r="F46" s="51"/>
      <c r="G46" s="51"/>
      <c r="H46" s="51"/>
      <c r="I46" s="50" t="s">
        <v>186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</row>
    <row r="47" spans="1:123" ht="15.75">
      <c r="A47" s="51"/>
      <c r="B47" s="51"/>
      <c r="C47" s="51"/>
      <c r="D47" s="51"/>
      <c r="E47" s="51"/>
      <c r="F47" s="51"/>
      <c r="G47" s="51"/>
      <c r="H47" s="51"/>
      <c r="I47" s="50" t="s">
        <v>187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</row>
    <row r="48" spans="1:123" ht="15.75">
      <c r="A48" s="51"/>
      <c r="B48" s="51"/>
      <c r="C48" s="51"/>
      <c r="D48" s="51"/>
      <c r="E48" s="51"/>
      <c r="F48" s="51"/>
      <c r="G48" s="51"/>
      <c r="H48" s="51"/>
      <c r="I48" s="50" t="s">
        <v>188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</row>
    <row r="49" spans="1:123" ht="15.75">
      <c r="A49" s="51"/>
      <c r="B49" s="51"/>
      <c r="C49" s="51"/>
      <c r="D49" s="51"/>
      <c r="E49" s="51"/>
      <c r="F49" s="51"/>
      <c r="G49" s="51"/>
      <c r="H49" s="51"/>
      <c r="I49" s="50" t="s">
        <v>189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1" t="s">
        <v>190</v>
      </c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93">
        <v>52012</v>
      </c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>
        <v>52012</v>
      </c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>
        <v>49645</v>
      </c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>
        <v>49645</v>
      </c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4">
        <f>'Листы3-5'!CX13:DS13/12/'Листы3-5'!CX31:DS31*1000</f>
        <v>69048.16011843614</v>
      </c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>
        <f>CX49</f>
        <v>69048.16011843614</v>
      </c>
      <c r="DJ49" s="94"/>
      <c r="DK49" s="94"/>
      <c r="DL49" s="94"/>
      <c r="DM49" s="94"/>
      <c r="DN49" s="94"/>
      <c r="DO49" s="94"/>
      <c r="DP49" s="94"/>
      <c r="DQ49" s="94"/>
      <c r="DR49" s="94"/>
      <c r="DS49" s="94"/>
    </row>
    <row r="50" spans="1:123" ht="15.75">
      <c r="A50" s="51"/>
      <c r="B50" s="51"/>
      <c r="C50" s="51"/>
      <c r="D50" s="51"/>
      <c r="E50" s="51"/>
      <c r="F50" s="51"/>
      <c r="G50" s="51"/>
      <c r="H50" s="51"/>
      <c r="I50" s="50" t="s">
        <v>191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 t="s">
        <v>185</v>
      </c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93">
        <v>42.86</v>
      </c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>
        <v>42.86</v>
      </c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>
        <v>49.11</v>
      </c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>
        <v>49.11</v>
      </c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>
        <v>54.31</v>
      </c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>
        <v>54.31</v>
      </c>
      <c r="DJ50" s="93"/>
      <c r="DK50" s="93"/>
      <c r="DL50" s="93"/>
      <c r="DM50" s="93"/>
      <c r="DN50" s="93"/>
      <c r="DO50" s="93"/>
      <c r="DP50" s="93"/>
      <c r="DQ50" s="93"/>
      <c r="DR50" s="93"/>
      <c r="DS50" s="93"/>
    </row>
    <row r="51" spans="1:123" ht="15.75">
      <c r="A51" s="51"/>
      <c r="B51" s="51"/>
      <c r="C51" s="51"/>
      <c r="D51" s="51"/>
      <c r="E51" s="51"/>
      <c r="F51" s="51"/>
      <c r="G51" s="51"/>
      <c r="H51" s="51"/>
      <c r="I51" s="50" t="s">
        <v>192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</row>
    <row r="52" spans="1:123" ht="15.75">
      <c r="A52" s="51"/>
      <c r="B52" s="51"/>
      <c r="C52" s="51"/>
      <c r="D52" s="51"/>
      <c r="E52" s="51"/>
      <c r="F52" s="51"/>
      <c r="G52" s="51"/>
      <c r="H52" s="51"/>
      <c r="I52" s="50" t="s">
        <v>193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1" t="s">
        <v>185</v>
      </c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</row>
    <row r="53" spans="1:123" ht="15.75" hidden="1">
      <c r="A53" s="51" t="s">
        <v>49</v>
      </c>
      <c r="B53" s="51"/>
      <c r="C53" s="51"/>
      <c r="D53" s="51"/>
      <c r="E53" s="51"/>
      <c r="F53" s="51"/>
      <c r="G53" s="51"/>
      <c r="H53" s="51"/>
      <c r="I53" s="50" t="s">
        <v>194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1" t="s">
        <v>185</v>
      </c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</row>
    <row r="54" spans="1:123" ht="15.75" hidden="1">
      <c r="A54" s="51"/>
      <c r="B54" s="51"/>
      <c r="C54" s="51"/>
      <c r="D54" s="51"/>
      <c r="E54" s="51"/>
      <c r="F54" s="51"/>
      <c r="G54" s="51"/>
      <c r="H54" s="51"/>
      <c r="I54" s="50" t="s">
        <v>195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</row>
    <row r="55" spans="1:123" ht="15.75" hidden="1">
      <c r="A55" s="51"/>
      <c r="B55" s="51"/>
      <c r="C55" s="51"/>
      <c r="D55" s="51"/>
      <c r="E55" s="51"/>
      <c r="F55" s="51"/>
      <c r="G55" s="51"/>
      <c r="H55" s="51"/>
      <c r="I55" s="50" t="s">
        <v>187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</row>
    <row r="56" spans="1:123" ht="15.75" hidden="1">
      <c r="A56" s="51" t="s">
        <v>59</v>
      </c>
      <c r="B56" s="51"/>
      <c r="C56" s="51"/>
      <c r="D56" s="51"/>
      <c r="E56" s="51"/>
      <c r="F56" s="51"/>
      <c r="G56" s="51"/>
      <c r="H56" s="51"/>
      <c r="I56" s="50" t="s">
        <v>196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</row>
    <row r="57" spans="1:123" ht="15.75" hidden="1">
      <c r="A57" s="51" t="s">
        <v>61</v>
      </c>
      <c r="B57" s="51"/>
      <c r="C57" s="51"/>
      <c r="D57" s="51"/>
      <c r="E57" s="51"/>
      <c r="F57" s="51"/>
      <c r="G57" s="51"/>
      <c r="H57" s="51"/>
      <c r="I57" s="50" t="s">
        <v>197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 t="s">
        <v>185</v>
      </c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</row>
    <row r="58" spans="1:123" ht="15.75" hidden="1">
      <c r="A58" s="51"/>
      <c r="B58" s="51"/>
      <c r="C58" s="51"/>
      <c r="D58" s="51"/>
      <c r="E58" s="51"/>
      <c r="F58" s="51"/>
      <c r="G58" s="51"/>
      <c r="H58" s="51"/>
      <c r="I58" s="50" t="s">
        <v>198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</row>
    <row r="59" spans="1:123" ht="15.75" hidden="1">
      <c r="A59" s="51"/>
      <c r="B59" s="51"/>
      <c r="C59" s="51"/>
      <c r="D59" s="51"/>
      <c r="E59" s="51"/>
      <c r="F59" s="51"/>
      <c r="G59" s="51"/>
      <c r="H59" s="51"/>
      <c r="I59" s="50" t="s">
        <v>199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</row>
    <row r="60" spans="1:123" ht="15.75" hidden="1">
      <c r="A60" s="51"/>
      <c r="B60" s="51"/>
      <c r="C60" s="51"/>
      <c r="D60" s="51"/>
      <c r="E60" s="51"/>
      <c r="F60" s="51"/>
      <c r="G60" s="51"/>
      <c r="H60" s="51"/>
      <c r="I60" s="50" t="s">
        <v>200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</row>
    <row r="61" spans="1:123" ht="15.75" hidden="1">
      <c r="A61" s="51" t="s">
        <v>64</v>
      </c>
      <c r="B61" s="51"/>
      <c r="C61" s="51"/>
      <c r="D61" s="51"/>
      <c r="E61" s="51"/>
      <c r="F61" s="51"/>
      <c r="G61" s="51"/>
      <c r="H61" s="51"/>
      <c r="I61" s="50" t="s">
        <v>197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 t="s">
        <v>185</v>
      </c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</row>
    <row r="62" spans="1:123" ht="15.75" hidden="1">
      <c r="A62" s="51"/>
      <c r="B62" s="51"/>
      <c r="C62" s="51"/>
      <c r="D62" s="51"/>
      <c r="E62" s="51"/>
      <c r="F62" s="51"/>
      <c r="G62" s="51"/>
      <c r="H62" s="51"/>
      <c r="I62" s="50" t="s">
        <v>198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</row>
    <row r="63" spans="1:123" ht="15.75" hidden="1">
      <c r="A63" s="51"/>
      <c r="B63" s="51"/>
      <c r="C63" s="51"/>
      <c r="D63" s="51"/>
      <c r="E63" s="51"/>
      <c r="F63" s="51"/>
      <c r="G63" s="51"/>
      <c r="H63" s="51"/>
      <c r="I63" s="50" t="s">
        <v>201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</row>
    <row r="64" spans="1:123" ht="15.75" hidden="1">
      <c r="A64" s="51"/>
      <c r="B64" s="51"/>
      <c r="C64" s="51"/>
      <c r="D64" s="51"/>
      <c r="E64" s="51"/>
      <c r="F64" s="51"/>
      <c r="G64" s="51"/>
      <c r="H64" s="51"/>
      <c r="I64" s="50" t="s">
        <v>202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</row>
    <row r="65" spans="1:123" ht="15.75" hidden="1">
      <c r="A65" s="51"/>
      <c r="B65" s="51"/>
      <c r="C65" s="51"/>
      <c r="D65" s="51"/>
      <c r="E65" s="51"/>
      <c r="F65" s="51"/>
      <c r="G65" s="51"/>
      <c r="H65" s="51"/>
      <c r="I65" s="50" t="s">
        <v>236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</row>
    <row r="66" spans="1:123" ht="15.75" hidden="1">
      <c r="A66" s="51" t="s">
        <v>65</v>
      </c>
      <c r="B66" s="51"/>
      <c r="C66" s="51"/>
      <c r="D66" s="51"/>
      <c r="E66" s="51"/>
      <c r="F66" s="51"/>
      <c r="G66" s="51"/>
      <c r="H66" s="51"/>
      <c r="I66" s="50" t="s">
        <v>203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 t="s">
        <v>58</v>
      </c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</row>
    <row r="67" spans="1:123" ht="15.75" hidden="1">
      <c r="A67" s="51"/>
      <c r="B67" s="51"/>
      <c r="C67" s="51"/>
      <c r="D67" s="51"/>
      <c r="E67" s="51"/>
      <c r="F67" s="51"/>
      <c r="G67" s="51"/>
      <c r="H67" s="51"/>
      <c r="I67" s="50" t="s">
        <v>204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</row>
    <row r="68" spans="1:123" ht="15.75" hidden="1">
      <c r="A68" s="51"/>
      <c r="B68" s="51"/>
      <c r="C68" s="51"/>
      <c r="D68" s="51"/>
      <c r="E68" s="51"/>
      <c r="F68" s="51"/>
      <c r="G68" s="51"/>
      <c r="H68" s="51"/>
      <c r="I68" s="50" t="s">
        <v>146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1" t="s">
        <v>58</v>
      </c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</row>
    <row r="69" spans="1:123" ht="15.75" hidden="1">
      <c r="A69" s="51"/>
      <c r="B69" s="51"/>
      <c r="C69" s="51"/>
      <c r="D69" s="51"/>
      <c r="E69" s="51"/>
      <c r="F69" s="51"/>
      <c r="G69" s="51"/>
      <c r="H69" s="51"/>
      <c r="I69" s="50" t="s">
        <v>147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1" t="s">
        <v>58</v>
      </c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</row>
    <row r="70" spans="1:123" ht="15.75" hidden="1">
      <c r="A70" s="51"/>
      <c r="B70" s="51"/>
      <c r="C70" s="51"/>
      <c r="D70" s="51"/>
      <c r="E70" s="51"/>
      <c r="F70" s="51"/>
      <c r="G70" s="51"/>
      <c r="H70" s="51"/>
      <c r="I70" s="50" t="s">
        <v>148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1" t="s">
        <v>58</v>
      </c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</row>
    <row r="71" spans="1:123" ht="15.75" hidden="1">
      <c r="A71" s="51"/>
      <c r="B71" s="51"/>
      <c r="C71" s="51"/>
      <c r="D71" s="51"/>
      <c r="E71" s="51"/>
      <c r="F71" s="51"/>
      <c r="G71" s="51"/>
      <c r="H71" s="51"/>
      <c r="I71" s="50" t="s">
        <v>149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1" t="s">
        <v>58</v>
      </c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</row>
    <row r="72" spans="1:123" ht="15.75" hidden="1">
      <c r="A72" s="51" t="s">
        <v>85</v>
      </c>
      <c r="B72" s="51"/>
      <c r="C72" s="51"/>
      <c r="D72" s="51"/>
      <c r="E72" s="51"/>
      <c r="F72" s="51"/>
      <c r="G72" s="51"/>
      <c r="H72" s="51"/>
      <c r="I72" s="50" t="s">
        <v>237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</row>
    <row r="73" spans="1:123" ht="15.75" hidden="1">
      <c r="A73" s="51" t="s">
        <v>89</v>
      </c>
      <c r="B73" s="51"/>
      <c r="C73" s="51"/>
      <c r="D73" s="51"/>
      <c r="E73" s="51"/>
      <c r="F73" s="51"/>
      <c r="G73" s="51"/>
      <c r="H73" s="51"/>
      <c r="I73" s="50" t="s">
        <v>205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1" t="s">
        <v>206</v>
      </c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</row>
    <row r="74" spans="1:123" ht="15.75" hidden="1">
      <c r="A74" s="51"/>
      <c r="B74" s="51"/>
      <c r="C74" s="51"/>
      <c r="D74" s="51"/>
      <c r="E74" s="51"/>
      <c r="F74" s="51"/>
      <c r="G74" s="51"/>
      <c r="H74" s="51"/>
      <c r="I74" s="50" t="s">
        <v>207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1" t="s">
        <v>206</v>
      </c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</row>
    <row r="75" spans="1:123" ht="15.75" hidden="1">
      <c r="A75" s="51" t="s">
        <v>94</v>
      </c>
      <c r="B75" s="51"/>
      <c r="C75" s="51"/>
      <c r="D75" s="51"/>
      <c r="E75" s="51"/>
      <c r="F75" s="51"/>
      <c r="G75" s="51"/>
      <c r="H75" s="51"/>
      <c r="I75" s="50" t="s">
        <v>208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1" t="s">
        <v>190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</row>
    <row r="76" spans="1:123" ht="15.75" hidden="1">
      <c r="A76" s="51" t="s">
        <v>96</v>
      </c>
      <c r="B76" s="51"/>
      <c r="C76" s="51"/>
      <c r="D76" s="51"/>
      <c r="E76" s="51"/>
      <c r="F76" s="51"/>
      <c r="G76" s="51"/>
      <c r="H76" s="51"/>
      <c r="I76" s="50" t="s">
        <v>209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1" t="s">
        <v>210</v>
      </c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</row>
    <row r="77" spans="1:123" ht="15.75" hidden="1">
      <c r="A77" s="51"/>
      <c r="B77" s="51"/>
      <c r="C77" s="51"/>
      <c r="D77" s="51"/>
      <c r="E77" s="51"/>
      <c r="F77" s="51"/>
      <c r="G77" s="51"/>
      <c r="H77" s="51"/>
      <c r="I77" s="50" t="s">
        <v>150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</row>
    <row r="78" spans="1:123" ht="15.75" hidden="1">
      <c r="A78" s="96" t="s">
        <v>211</v>
      </c>
      <c r="B78" s="96"/>
      <c r="C78" s="96"/>
      <c r="D78" s="96"/>
      <c r="E78" s="96"/>
      <c r="F78" s="96"/>
      <c r="G78" s="96"/>
      <c r="H78" s="96"/>
      <c r="I78" s="50" t="s">
        <v>212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1" t="s">
        <v>210</v>
      </c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</row>
    <row r="79" spans="1:123" ht="15.75" hidden="1">
      <c r="A79" s="96"/>
      <c r="B79" s="96"/>
      <c r="C79" s="96"/>
      <c r="D79" s="96"/>
      <c r="E79" s="96"/>
      <c r="F79" s="96"/>
      <c r="G79" s="96"/>
      <c r="H79" s="96"/>
      <c r="I79" s="50" t="s">
        <v>213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</row>
    <row r="80" spans="1:123" ht="15.75" hidden="1">
      <c r="A80" s="51" t="s">
        <v>214</v>
      </c>
      <c r="B80" s="51"/>
      <c r="C80" s="51"/>
      <c r="D80" s="51"/>
      <c r="E80" s="51"/>
      <c r="F80" s="51"/>
      <c r="G80" s="51"/>
      <c r="H80" s="51"/>
      <c r="I80" s="50" t="s">
        <v>215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1" t="s">
        <v>210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</row>
    <row r="81" spans="1:123" ht="15.75" customHeight="1" hidden="1">
      <c r="A81" s="51"/>
      <c r="B81" s="51"/>
      <c r="C81" s="51"/>
      <c r="D81" s="51"/>
      <c r="E81" s="51"/>
      <c r="F81" s="51"/>
      <c r="G81" s="51"/>
      <c r="H81" s="51"/>
      <c r="I81" s="97" t="s">
        <v>231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51" t="s">
        <v>210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</row>
    <row r="82" spans="1:123" ht="15.75" customHeight="1" hidden="1">
      <c r="A82" s="51"/>
      <c r="B82" s="51"/>
      <c r="C82" s="51"/>
      <c r="D82" s="51"/>
      <c r="E82" s="51"/>
      <c r="F82" s="51"/>
      <c r="G82" s="51"/>
      <c r="H82" s="51"/>
      <c r="I82" s="97" t="s">
        <v>233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51" t="s">
        <v>210</v>
      </c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</row>
    <row r="83" spans="1:123" ht="15.75" customHeight="1" hidden="1">
      <c r="A83" s="51"/>
      <c r="B83" s="51"/>
      <c r="C83" s="51"/>
      <c r="D83" s="51"/>
      <c r="E83" s="51"/>
      <c r="F83" s="51"/>
      <c r="G83" s="51"/>
      <c r="H83" s="51"/>
      <c r="I83" s="97" t="s">
        <v>232</v>
      </c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51" t="s">
        <v>210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</row>
    <row r="84" spans="1:123" ht="15.75" customHeight="1" hidden="1">
      <c r="A84" s="51"/>
      <c r="B84" s="51"/>
      <c r="C84" s="51"/>
      <c r="D84" s="51"/>
      <c r="E84" s="51"/>
      <c r="F84" s="51"/>
      <c r="G84" s="51"/>
      <c r="H84" s="51"/>
      <c r="I84" s="97" t="s">
        <v>234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51" t="s">
        <v>210</v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</row>
    <row r="85" spans="1:123" ht="15.75" hidden="1">
      <c r="A85" s="51" t="s">
        <v>216</v>
      </c>
      <c r="B85" s="51"/>
      <c r="C85" s="51"/>
      <c r="D85" s="51"/>
      <c r="E85" s="51"/>
      <c r="F85" s="51"/>
      <c r="G85" s="51"/>
      <c r="H85" s="51"/>
      <c r="I85" s="50" t="s">
        <v>217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1" t="s">
        <v>210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</row>
    <row r="86" spans="1:123" ht="15.75" hidden="1">
      <c r="A86" s="51"/>
      <c r="B86" s="51"/>
      <c r="C86" s="51"/>
      <c r="D86" s="51"/>
      <c r="E86" s="51"/>
      <c r="F86" s="51"/>
      <c r="G86" s="51"/>
      <c r="H86" s="51"/>
      <c r="I86" s="50" t="s">
        <v>218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</row>
    <row r="87" spans="1:123" ht="15.75" hidden="1">
      <c r="A87" s="51" t="s">
        <v>99</v>
      </c>
      <c r="B87" s="51"/>
      <c r="C87" s="51"/>
      <c r="D87" s="51"/>
      <c r="E87" s="51"/>
      <c r="F87" s="51"/>
      <c r="G87" s="51"/>
      <c r="H87" s="51"/>
      <c r="I87" s="50" t="s">
        <v>219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</row>
    <row r="88" spans="1:123" ht="15.75" hidden="1">
      <c r="A88" s="51"/>
      <c r="B88" s="51"/>
      <c r="C88" s="51"/>
      <c r="D88" s="51"/>
      <c r="E88" s="51"/>
      <c r="F88" s="51"/>
      <c r="G88" s="51"/>
      <c r="H88" s="51"/>
      <c r="I88" s="50" t="s">
        <v>220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</row>
    <row r="89" spans="1:123" ht="15.75" hidden="1">
      <c r="A89" s="51" t="s">
        <v>102</v>
      </c>
      <c r="B89" s="51"/>
      <c r="C89" s="51"/>
      <c r="D89" s="51"/>
      <c r="E89" s="51"/>
      <c r="F89" s="51"/>
      <c r="G89" s="51"/>
      <c r="H89" s="51"/>
      <c r="I89" s="50" t="s">
        <v>221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1" t="s">
        <v>223</v>
      </c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</row>
    <row r="90" spans="1:123" ht="15.75" hidden="1">
      <c r="A90" s="51"/>
      <c r="B90" s="51"/>
      <c r="C90" s="51"/>
      <c r="D90" s="51"/>
      <c r="E90" s="51"/>
      <c r="F90" s="51"/>
      <c r="G90" s="51"/>
      <c r="H90" s="51"/>
      <c r="I90" s="50" t="s">
        <v>222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1" t="s">
        <v>224</v>
      </c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</row>
    <row r="91" spans="1:123" ht="15.75" hidden="1">
      <c r="A91" s="51" t="s">
        <v>225</v>
      </c>
      <c r="B91" s="51"/>
      <c r="C91" s="51"/>
      <c r="D91" s="51"/>
      <c r="E91" s="51"/>
      <c r="F91" s="51"/>
      <c r="G91" s="51"/>
      <c r="H91" s="51"/>
      <c r="I91" s="50" t="s">
        <v>226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1" t="s">
        <v>210</v>
      </c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</row>
    <row r="92" spans="1:123" ht="15.75" hidden="1">
      <c r="A92" s="51" t="s">
        <v>227</v>
      </c>
      <c r="B92" s="51"/>
      <c r="C92" s="51"/>
      <c r="D92" s="51"/>
      <c r="E92" s="51"/>
      <c r="F92" s="51"/>
      <c r="G92" s="51"/>
      <c r="H92" s="51"/>
      <c r="I92" s="50" t="s">
        <v>228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1" t="s">
        <v>229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</row>
    <row r="93" spans="1:123" ht="15.75" hidden="1">
      <c r="A93" s="51"/>
      <c r="B93" s="51"/>
      <c r="C93" s="51"/>
      <c r="D93" s="51"/>
      <c r="E93" s="51"/>
      <c r="F93" s="51"/>
      <c r="G93" s="51"/>
      <c r="H93" s="51"/>
      <c r="I93" s="50" t="s">
        <v>91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</row>
    <row r="94" spans="1:123" ht="15.75" hidden="1">
      <c r="A94" s="51"/>
      <c r="B94" s="51"/>
      <c r="C94" s="51"/>
      <c r="D94" s="51"/>
      <c r="E94" s="51"/>
      <c r="F94" s="51"/>
      <c r="G94" s="51"/>
      <c r="H94" s="51"/>
      <c r="I94" s="50" t="s">
        <v>230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1" t="s">
        <v>229</v>
      </c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</row>
    <row r="95" spans="1:123" ht="15.75" hidden="1">
      <c r="A95" s="51"/>
      <c r="B95" s="51"/>
      <c r="C95" s="51"/>
      <c r="D95" s="51"/>
      <c r="E95" s="51"/>
      <c r="F95" s="51"/>
      <c r="G95" s="51"/>
      <c r="H95" s="51"/>
      <c r="I95" s="50" t="s">
        <v>218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1" t="s">
        <v>229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152</v>
      </c>
    </row>
  </sheetData>
  <sheetProtection/>
  <mergeCells count="407"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M73:CW73"/>
    <mergeCell ref="AP74:BE74"/>
    <mergeCell ref="BF74:BP74"/>
    <mergeCell ref="BQ74:CA74"/>
    <mergeCell ref="BF75:BP75"/>
    <mergeCell ref="BQ75:CA75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25" right="0.25" top="0.75" bottom="0.75" header="0.3" footer="0.3"/>
  <pageSetup fitToWidth="0" fitToHeight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Дорофеева Марина</cp:lastModifiedBy>
  <cp:lastPrinted>2017-04-18T07:58:23Z</cp:lastPrinted>
  <dcterms:created xsi:type="dcterms:W3CDTF">2004-09-19T06:34:55Z</dcterms:created>
  <dcterms:modified xsi:type="dcterms:W3CDTF">2017-04-18T09:55:47Z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